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H:\"/>
    </mc:Choice>
  </mc:AlternateContent>
  <bookViews>
    <workbookView xWindow="0" yWindow="0" windowWidth="11970" windowHeight="8625"/>
  </bookViews>
  <sheets>
    <sheet name="Nekooperace" sheetId="2" r:id="rId1"/>
    <sheet name="Fiktivni hra" sheetId="4" r:id="rId2"/>
  </sheets>
  <definedNames>
    <definedName name="solver_adj" localSheetId="1" hidden="1">'Fiktivni hra'!$S$6:$S$8</definedName>
    <definedName name="solver_adj" localSheetId="0" hidden="1">Nekooperace!$B$24:$G$24</definedName>
    <definedName name="solver_cvg" localSheetId="1" hidden="1">0.0001</definedName>
    <definedName name="solver_cvg" localSheetId="0" hidden="1">0.0001</definedName>
    <definedName name="solver_drv" localSheetId="1" hidden="1">2</definedName>
    <definedName name="solver_drv" localSheetId="0" hidden="1">1</definedName>
    <definedName name="solver_eng" localSheetId="1" hidden="1">1</definedName>
    <definedName name="solver_eng" localSheetId="0" hidden="1">1</definedName>
    <definedName name="solver_est" localSheetId="1" hidden="1">1</definedName>
    <definedName name="solver_est" localSheetId="0" hidden="1">1</definedName>
    <definedName name="solver_itr" localSheetId="1" hidden="1">2147483647</definedName>
    <definedName name="solver_itr" localSheetId="0" hidden="1">2147483647</definedName>
    <definedName name="solver_lhs1" localSheetId="1" hidden="1">'Fiktivni hra'!$U$6:$U$7</definedName>
    <definedName name="solver_lhs1" localSheetId="0" hidden="1">Nekooperace!$A$22</definedName>
    <definedName name="solver_lhs2" localSheetId="0" hidden="1">Nekooperace!$E$14:$E$16</definedName>
    <definedName name="solver_mip" localSheetId="1" hidden="1">2147483647</definedName>
    <definedName name="solver_mip" localSheetId="0" hidden="1">2147483647</definedName>
    <definedName name="solver_mni" localSheetId="1" hidden="1">30</definedName>
    <definedName name="solver_mni" localSheetId="0" hidden="1">30</definedName>
    <definedName name="solver_mrt" localSheetId="1" hidden="1">0.075</definedName>
    <definedName name="solver_mrt" localSheetId="0" hidden="1">0.075</definedName>
    <definedName name="solver_msl" localSheetId="1" hidden="1">2</definedName>
    <definedName name="solver_msl" localSheetId="0" hidden="1">2</definedName>
    <definedName name="solver_neg" localSheetId="1" hidden="1">1</definedName>
    <definedName name="solver_neg" localSheetId="0" hidden="1">1</definedName>
    <definedName name="solver_nod" localSheetId="1" hidden="1">2147483647</definedName>
    <definedName name="solver_nod" localSheetId="0" hidden="1">2147483647</definedName>
    <definedName name="solver_num" localSheetId="1" hidden="1">1</definedName>
    <definedName name="solver_num" localSheetId="0" hidden="1">1</definedName>
    <definedName name="solver_nwt" localSheetId="1" hidden="1">1</definedName>
    <definedName name="solver_nwt" localSheetId="0" hidden="1">1</definedName>
    <definedName name="solver_opt" localSheetId="1" hidden="1">'Fiktivni hra'!$S$10</definedName>
    <definedName name="solver_opt" localSheetId="0" hidden="1">Nekooperace!$G$22</definedName>
    <definedName name="solver_pre" localSheetId="1" hidden="1">0.000001</definedName>
    <definedName name="solver_pre" localSheetId="0" hidden="1">0.000001</definedName>
    <definedName name="solver_rbv" localSheetId="1" hidden="1">2</definedName>
    <definedName name="solver_rbv" localSheetId="0" hidden="1">1</definedName>
    <definedName name="solver_rel1" localSheetId="1" hidden="1">1</definedName>
    <definedName name="solver_rel1" localSheetId="0" hidden="1">1</definedName>
    <definedName name="solver_rel2" localSheetId="0" hidden="1">1</definedName>
    <definedName name="solver_rhs1" localSheetId="1" hidden="1">1</definedName>
    <definedName name="solver_rhs1" localSheetId="0" hidden="1">1</definedName>
    <definedName name="solver_rhs2" localSheetId="0" hidden="1">1</definedName>
    <definedName name="solver_rlx" localSheetId="1" hidden="1">2</definedName>
    <definedName name="solver_rlx" localSheetId="0" hidden="1">2</definedName>
    <definedName name="solver_rsd" localSheetId="1" hidden="1">0</definedName>
    <definedName name="solver_rsd" localSheetId="0" hidden="1">0</definedName>
    <definedName name="solver_scl" localSheetId="1" hidden="1">2</definedName>
    <definedName name="solver_scl" localSheetId="0" hidden="1">1</definedName>
    <definedName name="solver_sho" localSheetId="1" hidden="1">2</definedName>
    <definedName name="solver_sho" localSheetId="0" hidden="1">2</definedName>
    <definedName name="solver_ssz" localSheetId="1" hidden="1">100</definedName>
    <definedName name="solver_ssz" localSheetId="0" hidden="1">100</definedName>
    <definedName name="solver_tim" localSheetId="1" hidden="1">2147483647</definedName>
    <definedName name="solver_tim" localSheetId="0" hidden="1">2147483647</definedName>
    <definedName name="solver_tol" localSheetId="1" hidden="1">0.01</definedName>
    <definedName name="solver_tol" localSheetId="0" hidden="1">0.01</definedName>
    <definedName name="solver_typ" localSheetId="1" hidden="1">1</definedName>
    <definedName name="solver_typ" localSheetId="0" hidden="1">1</definedName>
    <definedName name="solver_val" localSheetId="1" hidden="1">0</definedName>
    <definedName name="solver_val" localSheetId="0" hidden="1">0</definedName>
    <definedName name="solver_ver" localSheetId="1" hidden="1">3</definedName>
    <definedName name="solver_ver" localSheetId="0" hidden="1">3</definedName>
  </definedNames>
  <calcPr calcId="152511"/>
</workbook>
</file>

<file path=xl/calcChain.xml><?xml version="1.0" encoding="utf-8"?>
<calcChain xmlns="http://schemas.openxmlformats.org/spreadsheetml/2006/main">
  <c r="D13" i="4" l="1"/>
  <c r="E13" i="4"/>
  <c r="F13" i="4"/>
  <c r="D14" i="4"/>
  <c r="E14" i="4"/>
  <c r="F14" i="4"/>
  <c r="F12" i="4"/>
  <c r="E12" i="4"/>
  <c r="D12" i="4"/>
  <c r="AK192" i="2"/>
  <c r="AJ192" i="2"/>
  <c r="AI192" i="2"/>
  <c r="AL192" i="2" s="1"/>
  <c r="V166" i="2" s="1"/>
  <c r="AM191" i="2"/>
  <c r="AM190" i="2"/>
  <c r="AM189" i="2"/>
  <c r="AM188" i="2"/>
  <c r="AM187" i="2"/>
  <c r="AM186" i="2"/>
  <c r="AM180" i="2"/>
  <c r="AM179" i="2"/>
  <c r="AM178" i="2"/>
  <c r="AL178" i="2" a="1"/>
  <c r="AL183" i="2" s="1"/>
  <c r="AL173" i="2"/>
  <c r="V164" i="2" s="1"/>
  <c r="AK173" i="2"/>
  <c r="AJ173" i="2"/>
  <c r="AI173" i="2"/>
  <c r="Y165" i="2"/>
  <c r="W165" i="2"/>
  <c r="W164" i="2" s="1"/>
  <c r="V165" i="2"/>
  <c r="V180" i="2" s="1"/>
  <c r="U165" i="2"/>
  <c r="U180" i="2" s="1"/>
  <c r="W180" i="2" s="1"/>
  <c r="AL164" i="2"/>
  <c r="AL163" i="2"/>
  <c r="AL162" i="2"/>
  <c r="AL161" i="2"/>
  <c r="AL160" i="2"/>
  <c r="AL159" i="2"/>
  <c r="AL165" i="2" s="1"/>
  <c r="U164" i="2" s="1"/>
  <c r="U174" i="2" l="1"/>
  <c r="W174" i="2" s="1"/>
  <c r="Y164" i="2"/>
  <c r="W179" i="2"/>
  <c r="W178" i="2"/>
  <c r="U173" i="2"/>
  <c r="W173" i="2" s="1"/>
  <c r="X172" i="2"/>
  <c r="U172" i="2" s="1"/>
  <c r="V173" i="2"/>
  <c r="V174" i="2"/>
  <c r="X178" i="2"/>
  <c r="AL180" i="2"/>
  <c r="AL181" i="2"/>
  <c r="U179" i="2"/>
  <c r="W166" i="2"/>
  <c r="AL182" i="2"/>
  <c r="V179" i="2"/>
  <c r="AL178" i="2"/>
  <c r="AL179" i="2"/>
  <c r="J13" i="4"/>
  <c r="I13" i="4"/>
  <c r="N12" i="4"/>
  <c r="O12" i="4"/>
  <c r="P12" i="4"/>
  <c r="C12" i="4"/>
  <c r="B12" i="4"/>
  <c r="O11" i="4"/>
  <c r="P11" i="4"/>
  <c r="N11" i="4"/>
  <c r="M11" i="4"/>
  <c r="L11" i="4"/>
  <c r="G12" i="4"/>
  <c r="H12" i="4"/>
  <c r="I12" i="4"/>
  <c r="H11" i="4"/>
  <c r="I11" i="4"/>
  <c r="J11" i="4"/>
  <c r="K11" i="4"/>
  <c r="G11" i="4"/>
  <c r="B24" i="2" a="1"/>
  <c r="E24" i="2" s="1"/>
  <c r="E14" i="2" a="1"/>
  <c r="E16" i="2" s="1"/>
  <c r="D14" i="2" a="1"/>
  <c r="D18" i="2" s="1"/>
  <c r="B22" i="2"/>
  <c r="H15" i="2" s="1"/>
  <c r="A22" i="2"/>
  <c r="G17" i="2" s="1"/>
  <c r="N7" i="2"/>
  <c r="O7" i="2"/>
  <c r="P7" i="2"/>
  <c r="N8" i="2"/>
  <c r="O8" i="2"/>
  <c r="P8" i="2"/>
  <c r="N9" i="2"/>
  <c r="O9" i="2"/>
  <c r="P9" i="2"/>
  <c r="N10" i="2"/>
  <c r="O10" i="2"/>
  <c r="P10" i="2"/>
  <c r="N11" i="2"/>
  <c r="O11" i="2"/>
  <c r="P11" i="2"/>
  <c r="O6" i="2"/>
  <c r="P6" i="2"/>
  <c r="N6" i="2"/>
  <c r="E3" i="2"/>
  <c r="E2" i="2"/>
  <c r="E1" i="2"/>
  <c r="D17" i="2" l="1"/>
  <c r="D16" i="2"/>
  <c r="D15" i="2"/>
  <c r="D19" i="2"/>
  <c r="D14" i="2"/>
  <c r="E15" i="2"/>
  <c r="F25" i="2"/>
  <c r="B25" i="2"/>
  <c r="D24" i="2"/>
  <c r="E14" i="2"/>
  <c r="E25" i="2"/>
  <c r="G24" i="2"/>
  <c r="C24" i="2"/>
  <c r="C25" i="2"/>
  <c r="D25" i="2"/>
  <c r="F24" i="2"/>
  <c r="B24" i="2"/>
  <c r="G25" i="2"/>
  <c r="J12" i="4"/>
  <c r="V178" i="2"/>
  <c r="U178" i="2"/>
  <c r="AL184" i="2"/>
  <c r="U166" i="2" s="1"/>
  <c r="Y166" i="2" s="1"/>
  <c r="V172" i="2"/>
  <c r="W172" i="2" s="1"/>
  <c r="H14" i="2"/>
  <c r="H16" i="2"/>
  <c r="G14" i="2"/>
  <c r="G16" i="2"/>
  <c r="G15" i="2"/>
  <c r="G19" i="2"/>
  <c r="G18" i="2"/>
  <c r="D22" i="2" l="1"/>
  <c r="K13" i="4"/>
  <c r="K12" i="4"/>
  <c r="H22" i="2"/>
  <c r="G22" i="2"/>
  <c r="L13" i="4" l="1"/>
  <c r="M13" i="4"/>
  <c r="L12" i="4"/>
  <c r="M12" i="4"/>
  <c r="B13" i="4" l="1"/>
  <c r="B14" i="4"/>
  <c r="C14" i="4" s="1"/>
  <c r="C13" i="4" l="1"/>
  <c r="G13" i="4"/>
  <c r="G14" i="4"/>
  <c r="H13" i="4" l="1"/>
  <c r="N13" i="4" s="1"/>
  <c r="H14" i="4"/>
  <c r="N14" i="4" s="1"/>
  <c r="P13" i="4" l="1"/>
  <c r="O13" i="4"/>
  <c r="P14" i="4"/>
  <c r="O14" i="4"/>
  <c r="D15" i="4" s="1"/>
  <c r="E15" i="4" s="1"/>
  <c r="F15" i="4" s="1"/>
  <c r="I15" i="4" l="1"/>
  <c r="I14" i="4"/>
  <c r="J14" i="4"/>
  <c r="J15" i="4"/>
  <c r="K14" i="4" l="1"/>
  <c r="L14" i="4" s="1"/>
  <c r="K15" i="4"/>
  <c r="L15" i="4" s="1"/>
  <c r="M14" i="4"/>
  <c r="M15" i="4" l="1"/>
  <c r="B16" i="4"/>
  <c r="C16" i="4" s="1"/>
  <c r="B15" i="4"/>
  <c r="G16" i="4" s="1"/>
  <c r="C15" i="4" l="1"/>
  <c r="H16" i="4" s="1"/>
  <c r="N16" i="4" s="1"/>
  <c r="G15" i="4"/>
  <c r="H15" i="4"/>
  <c r="N15" i="4" s="1"/>
  <c r="P15" i="4" l="1"/>
  <c r="D16" i="4" s="1"/>
  <c r="E16" i="4" s="1"/>
  <c r="F16" i="4" s="1"/>
  <c r="O15" i="4"/>
  <c r="P16" i="4"/>
  <c r="O16" i="4"/>
  <c r="D17" i="4" s="1"/>
  <c r="E17" i="4" s="1"/>
  <c r="F17" i="4" s="1"/>
  <c r="I16" i="4" l="1"/>
  <c r="I17" i="4"/>
  <c r="J16" i="4" l="1"/>
  <c r="J17" i="4"/>
  <c r="K16" i="4" l="1"/>
  <c r="L16" i="4" s="1"/>
  <c r="K17" i="4"/>
  <c r="L17" i="4" s="1"/>
  <c r="M16" i="4"/>
  <c r="M17" i="4" l="1"/>
  <c r="B18" i="4" s="1"/>
  <c r="C18" i="4" s="1"/>
  <c r="B17" i="4"/>
  <c r="G17" i="4" s="1"/>
  <c r="G18" i="4" l="1"/>
  <c r="C17" i="4"/>
  <c r="H17" i="4" s="1"/>
  <c r="N17" i="4" s="1"/>
  <c r="H18" i="4" l="1"/>
  <c r="N18" i="4" s="1"/>
  <c r="P17" i="4"/>
  <c r="O17" i="4"/>
  <c r="D18" i="4" s="1"/>
  <c r="E18" i="4" s="1"/>
  <c r="F18" i="4" s="1"/>
  <c r="O18" i="4" l="1"/>
  <c r="D19" i="4" s="1"/>
  <c r="E19" i="4" s="1"/>
  <c r="F19" i="4" s="1"/>
  <c r="P18" i="4"/>
  <c r="I18" i="4"/>
  <c r="I19" i="4" l="1"/>
  <c r="J18" i="4"/>
  <c r="J19" i="4"/>
  <c r="K18" i="4" l="1"/>
  <c r="L18" i="4" s="1"/>
  <c r="K19" i="4"/>
  <c r="L19" i="4" s="1"/>
  <c r="M18" i="4"/>
  <c r="M19" i="4" l="1"/>
  <c r="B20" i="4"/>
  <c r="C20" i="4" s="1"/>
  <c r="B19" i="4"/>
  <c r="C19" i="4"/>
  <c r="G20" i="4" l="1"/>
  <c r="G19" i="4"/>
  <c r="H19" i="4"/>
  <c r="N19" i="4" s="1"/>
  <c r="H20" i="4"/>
  <c r="N20" i="4" s="1"/>
  <c r="P19" i="4" l="1"/>
  <c r="O19" i="4"/>
  <c r="D20" i="4" s="1"/>
  <c r="E20" i="4" s="1"/>
  <c r="F20" i="4" s="1"/>
  <c r="P20" i="4"/>
  <c r="O20" i="4"/>
  <c r="D21" i="4" s="1"/>
  <c r="E21" i="4" s="1"/>
  <c r="F21" i="4" s="1"/>
  <c r="I20" i="4" l="1"/>
  <c r="I21" i="4"/>
  <c r="J20" i="4" l="1"/>
  <c r="J21" i="4"/>
  <c r="K20" i="4" l="1"/>
  <c r="L20" i="4" s="1"/>
  <c r="K21" i="4"/>
  <c r="L21" i="4" s="1"/>
  <c r="M20" i="4"/>
  <c r="M21" i="4" l="1"/>
  <c r="B22" i="4"/>
  <c r="C22" i="4" s="1"/>
  <c r="B21" i="4"/>
  <c r="G21" i="4" s="1"/>
  <c r="C21" i="4" l="1"/>
  <c r="G22" i="4"/>
  <c r="H21" i="4"/>
  <c r="N21" i="4" s="1"/>
  <c r="H22" i="4"/>
  <c r="N22" i="4" l="1"/>
  <c r="P21" i="4"/>
  <c r="O21" i="4"/>
  <c r="D22" i="4" s="1"/>
  <c r="E22" i="4" s="1"/>
  <c r="F22" i="4" s="1"/>
  <c r="P22" i="4"/>
  <c r="O22" i="4"/>
  <c r="D23" i="4" l="1"/>
  <c r="E23" i="4" s="1"/>
  <c r="F23" i="4" s="1"/>
  <c r="I22" i="4"/>
  <c r="I23" i="4" l="1"/>
  <c r="J22" i="4"/>
  <c r="J23" i="4"/>
  <c r="K22" i="4" l="1"/>
  <c r="L22" i="4" s="1"/>
  <c r="K23" i="4"/>
  <c r="L23" i="4" s="1"/>
  <c r="M22" i="4" l="1"/>
  <c r="B23" i="4" s="1"/>
  <c r="M23" i="4"/>
  <c r="B24" i="4" s="1"/>
  <c r="C24" i="4" s="1"/>
  <c r="G24" i="4" l="1"/>
  <c r="G23" i="4"/>
  <c r="C23" i="4"/>
  <c r="H23" i="4" s="1"/>
  <c r="P23" i="4" s="1"/>
  <c r="N23" i="4" l="1"/>
  <c r="H24" i="4"/>
  <c r="P24" i="4" s="1"/>
  <c r="O23" i="4"/>
  <c r="N24" i="4"/>
  <c r="O24" i="4"/>
  <c r="D25" i="4" l="1"/>
  <c r="E25" i="4" s="1"/>
  <c r="F25" i="4" s="1"/>
  <c r="D24" i="4"/>
  <c r="E24" i="4" s="1"/>
  <c r="F24" i="4" s="1"/>
  <c r="I25" i="4"/>
  <c r="I24" i="4"/>
  <c r="K24" i="4" l="1"/>
  <c r="J24" i="4"/>
  <c r="L24" i="4" s="1"/>
  <c r="J25" i="4"/>
  <c r="K25" i="4" l="1"/>
  <c r="M25" i="4" s="1"/>
  <c r="M24" i="4"/>
  <c r="B25" i="4" s="1"/>
  <c r="L25" i="4" l="1"/>
  <c r="B26" i="4" s="1"/>
  <c r="C25" i="4"/>
  <c r="H25" i="4" s="1"/>
  <c r="G25" i="4"/>
  <c r="C26" i="4" l="1"/>
  <c r="H26" i="4" s="1"/>
  <c r="G26" i="4"/>
  <c r="N26" i="4" s="1"/>
  <c r="N25" i="4"/>
  <c r="D26" i="4" s="1"/>
  <c r="E26" i="4" s="1"/>
  <c r="F26" i="4" s="1"/>
  <c r="O25" i="4"/>
  <c r="P25" i="4"/>
  <c r="P26" i="4" l="1"/>
  <c r="O26" i="4"/>
  <c r="D27" i="4" s="1"/>
  <c r="E27" i="4" s="1"/>
  <c r="F27" i="4" s="1"/>
  <c r="I27" i="4" l="1"/>
  <c r="I26" i="4"/>
  <c r="K26" i="4" l="1"/>
  <c r="J26" i="4"/>
  <c r="L26" i="4" s="1"/>
  <c r="J27" i="4"/>
  <c r="K27" i="4" l="1"/>
  <c r="M27" i="4" s="1"/>
  <c r="M26" i="4"/>
  <c r="B27" i="4" s="1"/>
  <c r="L27" i="4" l="1"/>
  <c r="B28" i="4" s="1"/>
  <c r="C27" i="4"/>
  <c r="H27" i="4" s="1"/>
  <c r="G27" i="4"/>
  <c r="C28" i="4" l="1"/>
  <c r="H28" i="4" s="1"/>
  <c r="G28" i="4"/>
  <c r="N28" i="4" s="1"/>
  <c r="N27" i="4"/>
  <c r="D28" i="4" s="1"/>
  <c r="E28" i="4" s="1"/>
  <c r="F28" i="4" s="1"/>
  <c r="O27" i="4"/>
  <c r="P27" i="4"/>
  <c r="P28" i="4" l="1"/>
  <c r="O28" i="4"/>
  <c r="D29" i="4" s="1"/>
  <c r="E29" i="4" s="1"/>
  <c r="F29" i="4" s="1"/>
  <c r="I29" i="4" l="1"/>
  <c r="I28" i="4"/>
  <c r="K28" i="4" l="1"/>
  <c r="J28" i="4"/>
  <c r="J29" i="4"/>
  <c r="K29" i="4" l="1"/>
  <c r="L29" i="4" s="1"/>
  <c r="L28" i="4"/>
  <c r="M28" i="4"/>
  <c r="B29" i="4" s="1"/>
  <c r="M29" i="4" l="1"/>
  <c r="B30" i="4" s="1"/>
  <c r="G30" i="4" s="1"/>
  <c r="C29" i="4"/>
  <c r="H29" i="4" s="1"/>
  <c r="G29" i="4"/>
  <c r="C30" i="4" l="1"/>
  <c r="H30" i="4" s="1"/>
  <c r="N30" i="4" s="1"/>
  <c r="N29" i="4"/>
  <c r="O29" i="4"/>
  <c r="P29" i="4"/>
  <c r="D30" i="4" l="1"/>
  <c r="E30" i="4" s="1"/>
  <c r="F30" i="4" s="1"/>
  <c r="P30" i="4"/>
  <c r="O30" i="4"/>
  <c r="D31" i="4" s="1"/>
  <c r="E31" i="4" s="1"/>
  <c r="F31" i="4" s="1"/>
  <c r="I31" i="4" l="1"/>
  <c r="I30" i="4"/>
  <c r="K30" i="4" l="1"/>
  <c r="J30" i="4"/>
  <c r="K31" i="4"/>
  <c r="J31" i="4"/>
  <c r="L30" i="4" l="1"/>
  <c r="L31" i="4"/>
  <c r="M31" i="4"/>
  <c r="B32" i="4" s="1"/>
  <c r="M30" i="4"/>
  <c r="B31" i="4" l="1"/>
  <c r="C31" i="4" s="1"/>
  <c r="H31" i="4" s="1"/>
  <c r="C32" i="4"/>
  <c r="G32" i="4"/>
  <c r="H32" i="4" l="1"/>
  <c r="N32" i="4" s="1"/>
  <c r="G31" i="4"/>
  <c r="P31" i="4" s="1"/>
  <c r="N31" i="4"/>
  <c r="O31" i="4" l="1"/>
  <c r="D32" i="4" s="1"/>
  <c r="E32" i="4" s="1"/>
  <c r="F32" i="4" s="1"/>
  <c r="P32" i="4"/>
  <c r="D33" i="4" s="1"/>
  <c r="E33" i="4" s="1"/>
  <c r="F33" i="4" s="1"/>
  <c r="O32" i="4"/>
  <c r="I33" i="4" l="1"/>
  <c r="I32" i="4"/>
  <c r="K32" i="4" l="1"/>
  <c r="J32" i="4"/>
  <c r="K33" i="4"/>
  <c r="J33" i="4"/>
  <c r="L32" i="4" l="1"/>
  <c r="L33" i="4"/>
  <c r="M33" i="4"/>
  <c r="B34" i="4" s="1"/>
  <c r="M32" i="4"/>
  <c r="B33" i="4" l="1"/>
  <c r="C33" i="4" s="1"/>
  <c r="H33" i="4" s="1"/>
  <c r="C34" i="4"/>
  <c r="G34" i="4"/>
  <c r="H34" i="4" l="1"/>
  <c r="N34" i="4" s="1"/>
  <c r="G33" i="4"/>
  <c r="P33" i="4" s="1"/>
  <c r="N33" i="4"/>
  <c r="O33" i="4" l="1"/>
  <c r="D34" i="4"/>
  <c r="E34" i="4" s="1"/>
  <c r="F34" i="4" s="1"/>
  <c r="D35" i="4"/>
  <c r="E35" i="4" s="1"/>
  <c r="F35" i="4" s="1"/>
  <c r="O34" i="4"/>
  <c r="P34" i="4"/>
  <c r="I35" i="4" l="1"/>
  <c r="I34" i="4"/>
  <c r="K34" i="4" l="1"/>
  <c r="J34" i="4"/>
  <c r="J35" i="4"/>
  <c r="K35" i="4" l="1"/>
  <c r="L35" i="4" s="1"/>
  <c r="L34" i="4"/>
  <c r="M34" i="4"/>
  <c r="M35" i="4" l="1"/>
  <c r="B35" i="4"/>
  <c r="G35" i="4" s="1"/>
  <c r="B36" i="4"/>
  <c r="C36" i="4" s="1"/>
  <c r="G36" i="4" l="1"/>
  <c r="C35" i="4"/>
  <c r="H35" i="4" s="1"/>
  <c r="P35" i="4" s="1"/>
  <c r="H36" i="4"/>
  <c r="O36" i="4" s="1"/>
  <c r="N35" i="4"/>
  <c r="O35" i="4"/>
  <c r="D36" i="4" l="1"/>
  <c r="E36" i="4" s="1"/>
  <c r="F36" i="4" s="1"/>
  <c r="N36" i="4"/>
  <c r="P36" i="4"/>
  <c r="I36" i="4"/>
  <c r="D37" i="4" l="1"/>
  <c r="K36" i="4"/>
  <c r="J36" i="4"/>
  <c r="E37" i="4" l="1"/>
  <c r="I37" i="4"/>
  <c r="L36" i="4"/>
  <c r="M36" i="4"/>
  <c r="B37" i="4" s="1"/>
  <c r="F37" i="4" l="1"/>
  <c r="K37" i="4" s="1"/>
  <c r="J37" i="4"/>
  <c r="C37" i="4"/>
  <c r="H37" i="4" s="1"/>
  <c r="G37" i="4"/>
  <c r="M37" i="4" l="1"/>
  <c r="L37" i="4"/>
  <c r="B38" i="4" s="1"/>
  <c r="C38" i="4" s="1"/>
  <c r="H38" i="4" s="1"/>
  <c r="G38" i="4"/>
  <c r="N38" i="4" s="1"/>
  <c r="N37" i="4"/>
  <c r="O37" i="4"/>
  <c r="P37" i="4"/>
  <c r="D38" i="4" l="1"/>
  <c r="E38" i="4" s="1"/>
  <c r="F38" i="4" s="1"/>
  <c r="P38" i="4"/>
  <c r="O38" i="4"/>
  <c r="D39" i="4" s="1"/>
  <c r="E39" i="4" s="1"/>
  <c r="F39" i="4" s="1"/>
  <c r="I39" i="4" l="1"/>
  <c r="I38" i="4"/>
  <c r="K38" i="4" l="1"/>
  <c r="J38" i="4"/>
  <c r="J39" i="4"/>
  <c r="K39" i="4" l="1"/>
  <c r="L39" i="4" s="1"/>
  <c r="L38" i="4"/>
  <c r="M38" i="4"/>
  <c r="M39" i="4" l="1"/>
  <c r="B39" i="4"/>
  <c r="G39" i="4" s="1"/>
  <c r="B40" i="4"/>
  <c r="C40" i="4" s="1"/>
  <c r="C39" i="4" l="1"/>
  <c r="H39" i="4" s="1"/>
  <c r="O39" i="4" s="1"/>
  <c r="G40" i="4"/>
  <c r="N39" i="4"/>
  <c r="P39" i="4"/>
  <c r="D40" i="4" l="1"/>
  <c r="E40" i="4" s="1"/>
  <c r="F40" i="4" s="1"/>
  <c r="H40" i="4"/>
  <c r="O40" i="4" s="1"/>
  <c r="P40" i="4" l="1"/>
  <c r="N40" i="4"/>
  <c r="D41" i="4" s="1"/>
  <c r="E41" i="4" s="1"/>
  <c r="F41" i="4" s="1"/>
  <c r="I41" i="4"/>
  <c r="I40" i="4"/>
  <c r="K40" i="4" l="1"/>
  <c r="J40" i="4"/>
  <c r="J41" i="4"/>
  <c r="K41" i="4" l="1"/>
  <c r="L41" i="4" s="1"/>
  <c r="L40" i="4"/>
  <c r="M40" i="4"/>
  <c r="M41" i="4" l="1"/>
  <c r="B41" i="4"/>
  <c r="G41" i="4" s="1"/>
  <c r="B42" i="4"/>
  <c r="C42" i="4" s="1"/>
  <c r="C41" i="4" l="1"/>
  <c r="H41" i="4" s="1"/>
  <c r="O41" i="4" s="1"/>
  <c r="G42" i="4"/>
  <c r="P41" i="4"/>
  <c r="N41" i="4" l="1"/>
  <c r="D42" i="4" s="1"/>
  <c r="E42" i="4" s="1"/>
  <c r="F42" i="4" s="1"/>
  <c r="H42" i="4"/>
  <c r="N42" i="4" s="1"/>
  <c r="O42" i="4" l="1"/>
  <c r="D43" i="4" s="1"/>
  <c r="P42" i="4"/>
  <c r="I42" i="4"/>
  <c r="E43" i="4" l="1"/>
  <c r="F43" i="4" s="1"/>
  <c r="I43" i="4"/>
  <c r="K42" i="4"/>
  <c r="J42" i="4"/>
  <c r="J43" i="4"/>
  <c r="K43" i="4" l="1"/>
  <c r="L43" i="4" s="1"/>
  <c r="L42" i="4"/>
  <c r="M42" i="4"/>
  <c r="M43" i="4" l="1"/>
  <c r="B43" i="4"/>
  <c r="G43" i="4" s="1"/>
  <c r="B44" i="4"/>
  <c r="C44" i="4" s="1"/>
  <c r="C43" i="4" l="1"/>
  <c r="H43" i="4" s="1"/>
  <c r="O43" i="4" s="1"/>
  <c r="G44" i="4"/>
  <c r="N43" i="4"/>
  <c r="P43" i="4"/>
  <c r="D44" i="4" l="1"/>
  <c r="E44" i="4" s="1"/>
  <c r="F44" i="4" s="1"/>
  <c r="H44" i="4"/>
  <c r="O44" i="4" s="1"/>
  <c r="N44" i="4" l="1"/>
  <c r="P44" i="4"/>
  <c r="I44" i="4"/>
  <c r="D45" i="4" l="1"/>
  <c r="K44" i="4"/>
  <c r="J44" i="4"/>
  <c r="E45" i="4" l="1"/>
  <c r="I45" i="4"/>
  <c r="L44" i="4"/>
  <c r="M44" i="4"/>
  <c r="B45" i="4" s="1"/>
  <c r="F45" i="4" l="1"/>
  <c r="K45" i="4" s="1"/>
  <c r="J45" i="4"/>
  <c r="C45" i="4"/>
  <c r="H45" i="4" s="1"/>
  <c r="G45" i="4"/>
  <c r="M45" i="4" l="1"/>
  <c r="L45" i="4"/>
  <c r="B46" i="4" s="1"/>
  <c r="C46" i="4" s="1"/>
  <c r="H46" i="4" s="1"/>
  <c r="G46" i="4"/>
  <c r="N46" i="4" s="1"/>
  <c r="N45" i="4"/>
  <c r="O45" i="4"/>
  <c r="P45" i="4"/>
  <c r="D46" i="4" l="1"/>
  <c r="E46" i="4" s="1"/>
  <c r="F46" i="4" s="1"/>
  <c r="P46" i="4"/>
  <c r="O46" i="4"/>
  <c r="D47" i="4" s="1"/>
  <c r="E47" i="4" s="1"/>
  <c r="F47" i="4" s="1"/>
  <c r="I47" i="4" l="1"/>
  <c r="I46" i="4"/>
  <c r="K46" i="4" l="1"/>
  <c r="J46" i="4"/>
  <c r="J47" i="4"/>
  <c r="K47" i="4" l="1"/>
  <c r="L47" i="4" s="1"/>
  <c r="L46" i="4"/>
  <c r="M46" i="4"/>
  <c r="M47" i="4" l="1"/>
  <c r="B47" i="4"/>
  <c r="G47" i="4" s="1"/>
  <c r="B48" i="4"/>
  <c r="C48" i="4" s="1"/>
  <c r="G48" i="4" l="1"/>
  <c r="C47" i="4"/>
  <c r="H47" i="4" s="1"/>
  <c r="O47" i="4" s="1"/>
  <c r="H48" i="4"/>
  <c r="N48" i="4" s="1"/>
  <c r="N47" i="4"/>
  <c r="P47" i="4"/>
  <c r="D48" i="4" l="1"/>
  <c r="E48" i="4" s="1"/>
  <c r="F48" i="4" s="1"/>
  <c r="P48" i="4"/>
  <c r="D49" i="4" s="1"/>
  <c r="E49" i="4" s="1"/>
  <c r="F49" i="4" s="1"/>
  <c r="O48" i="4"/>
  <c r="I49" i="4" l="1"/>
  <c r="I48" i="4"/>
  <c r="K48" i="4" l="1"/>
  <c r="J48" i="4"/>
  <c r="J49" i="4"/>
  <c r="K49" i="4" l="1"/>
  <c r="L49" i="4" s="1"/>
  <c r="L48" i="4"/>
  <c r="M48" i="4"/>
  <c r="M49" i="4" l="1"/>
  <c r="B49" i="4"/>
  <c r="G49" i="4" s="1"/>
  <c r="B50" i="4"/>
  <c r="C50" i="4" s="1"/>
  <c r="C49" i="4" l="1"/>
  <c r="H49" i="4" s="1"/>
  <c r="O49" i="4" s="1"/>
  <c r="G50" i="4"/>
  <c r="N49" i="4"/>
  <c r="P49" i="4"/>
  <c r="D50" i="4" l="1"/>
  <c r="E50" i="4" s="1"/>
  <c r="F50" i="4" s="1"/>
  <c r="H50" i="4"/>
  <c r="O50" i="4" s="1"/>
  <c r="P50" i="4" l="1"/>
  <c r="N50" i="4"/>
  <c r="D51" i="4" s="1"/>
  <c r="E51" i="4" s="1"/>
  <c r="F51" i="4" s="1"/>
  <c r="I51" i="4"/>
  <c r="I50" i="4"/>
  <c r="K50" i="4" l="1"/>
  <c r="J50" i="4"/>
  <c r="J51" i="4"/>
  <c r="K51" i="4" l="1"/>
  <c r="L51" i="4" s="1"/>
  <c r="L50" i="4"/>
  <c r="M50" i="4"/>
  <c r="M51" i="4" l="1"/>
  <c r="B51" i="4"/>
  <c r="G51" i="4" s="1"/>
  <c r="B52" i="4"/>
  <c r="C52" i="4" s="1"/>
  <c r="C51" i="4" l="1"/>
  <c r="H51" i="4" s="1"/>
  <c r="O51" i="4" s="1"/>
  <c r="G52" i="4"/>
  <c r="N51" i="4"/>
  <c r="P51" i="4"/>
  <c r="D52" i="4" l="1"/>
  <c r="E52" i="4" s="1"/>
  <c r="F52" i="4" s="1"/>
  <c r="H52" i="4"/>
  <c r="O52" i="4" s="1"/>
  <c r="P52" i="4" l="1"/>
  <c r="N52" i="4"/>
  <c r="D53" i="4" s="1"/>
  <c r="E53" i="4" s="1"/>
  <c r="F53" i="4" s="1"/>
  <c r="I53" i="4"/>
  <c r="I52" i="4"/>
  <c r="K52" i="4" l="1"/>
  <c r="J52" i="4"/>
  <c r="J53" i="4"/>
  <c r="K53" i="4" l="1"/>
  <c r="L53" i="4" s="1"/>
  <c r="L52" i="4"/>
  <c r="M52" i="4"/>
  <c r="M53" i="4" l="1"/>
  <c r="B53" i="4"/>
  <c r="G53" i="4" s="1"/>
  <c r="B54" i="4"/>
  <c r="C54" i="4" s="1"/>
  <c r="C53" i="4" l="1"/>
  <c r="H53" i="4" s="1"/>
  <c r="O53" i="4" s="1"/>
  <c r="G54" i="4"/>
  <c r="N53" i="4"/>
  <c r="P53" i="4"/>
  <c r="D54" i="4" l="1"/>
  <c r="E54" i="4" s="1"/>
  <c r="F54" i="4" s="1"/>
  <c r="H54" i="4"/>
  <c r="O54" i="4" s="1"/>
  <c r="P54" i="4" l="1"/>
  <c r="N54" i="4"/>
  <c r="D55" i="4" s="1"/>
  <c r="E55" i="4" s="1"/>
  <c r="F55" i="4" s="1"/>
  <c r="I55" i="4"/>
  <c r="I54" i="4"/>
  <c r="K54" i="4" l="1"/>
  <c r="J54" i="4"/>
  <c r="J55" i="4"/>
  <c r="K55" i="4" l="1"/>
  <c r="L55" i="4" s="1"/>
  <c r="L54" i="4"/>
  <c r="M54" i="4"/>
  <c r="M55" i="4" l="1"/>
  <c r="B55" i="4"/>
  <c r="G55" i="4" s="1"/>
  <c r="B56" i="4"/>
  <c r="C56" i="4" s="1"/>
  <c r="C55" i="4" l="1"/>
  <c r="H55" i="4" s="1"/>
  <c r="H56" i="4"/>
  <c r="G56" i="4"/>
  <c r="N56" i="4" s="1"/>
  <c r="N55" i="4"/>
  <c r="D56" i="4" s="1"/>
  <c r="E56" i="4" s="1"/>
  <c r="F56" i="4" s="1"/>
  <c r="O55" i="4"/>
  <c r="P55" i="4"/>
  <c r="P56" i="4" l="1"/>
  <c r="O56" i="4"/>
  <c r="D57" i="4" s="1"/>
  <c r="E57" i="4" s="1"/>
  <c r="F57" i="4" s="1"/>
  <c r="I57" i="4" l="1"/>
  <c r="I56" i="4"/>
  <c r="K56" i="4" l="1"/>
  <c r="J56" i="4"/>
  <c r="J57" i="4"/>
  <c r="K57" i="4" l="1"/>
  <c r="L57" i="4" s="1"/>
  <c r="L56" i="4"/>
  <c r="M56" i="4"/>
  <c r="B57" i="4" l="1"/>
  <c r="M57" i="4"/>
  <c r="B58" i="4" s="1"/>
  <c r="C57" i="4"/>
  <c r="H57" i="4" s="1"/>
  <c r="G57" i="4"/>
  <c r="G58" i="4" l="1"/>
  <c r="C58" i="4"/>
  <c r="H58" i="4" s="1"/>
  <c r="P58" i="4"/>
  <c r="N57" i="4"/>
  <c r="O57" i="4"/>
  <c r="P57" i="4"/>
  <c r="D58" i="4" l="1"/>
  <c r="E58" i="4" s="1"/>
  <c r="F58" i="4" s="1"/>
  <c r="N58" i="4"/>
  <c r="D59" i="4" s="1"/>
  <c r="E59" i="4" s="1"/>
  <c r="F59" i="4" s="1"/>
  <c r="O58" i="4"/>
  <c r="I59" i="4" l="1"/>
  <c r="I58" i="4"/>
  <c r="K58" i="4" l="1"/>
  <c r="J58" i="4"/>
  <c r="J59" i="4"/>
  <c r="K59" i="4" l="1"/>
  <c r="L59" i="4" s="1"/>
  <c r="L58" i="4"/>
  <c r="M58" i="4"/>
  <c r="M59" i="4" l="1"/>
  <c r="B59" i="4"/>
  <c r="G59" i="4" s="1"/>
  <c r="B60" i="4"/>
  <c r="C60" i="4" s="1"/>
  <c r="G60" i="4"/>
  <c r="C59" i="4" l="1"/>
  <c r="H59" i="4" s="1"/>
  <c r="H60" i="4"/>
  <c r="P60" i="4" s="1"/>
  <c r="N60" i="4"/>
  <c r="N59" i="4"/>
  <c r="O59" i="4"/>
  <c r="P59" i="4"/>
  <c r="O60" i="4" l="1"/>
  <c r="D61" i="4" s="1"/>
  <c r="D60" i="4"/>
  <c r="E60" i="4" s="1"/>
  <c r="F60" i="4" s="1"/>
  <c r="E61" i="4" l="1"/>
  <c r="F61" i="4" s="1"/>
  <c r="I61" i="4"/>
  <c r="I60" i="4"/>
  <c r="K60" i="4"/>
  <c r="J60" i="4"/>
  <c r="K61" i="4"/>
  <c r="J61" i="4"/>
  <c r="L60" i="4" l="1"/>
  <c r="L61" i="4"/>
  <c r="M61" i="4"/>
  <c r="B62" i="4" s="1"/>
  <c r="M60" i="4"/>
  <c r="B61" i="4" l="1"/>
  <c r="C61" i="4" s="1"/>
  <c r="H61" i="4" s="1"/>
  <c r="C62" i="4"/>
  <c r="G62" i="4"/>
  <c r="H62" i="4" l="1"/>
  <c r="N62" i="4" s="1"/>
  <c r="G61" i="4"/>
  <c r="P61" i="4" s="1"/>
  <c r="N61" i="4" l="1"/>
  <c r="O61" i="4"/>
  <c r="O62" i="4"/>
  <c r="D63" i="4" s="1"/>
  <c r="E63" i="4" s="1"/>
  <c r="F63" i="4" s="1"/>
  <c r="P62" i="4"/>
  <c r="D62" i="4" l="1"/>
  <c r="E62" i="4" s="1"/>
  <c r="F62" i="4" s="1"/>
  <c r="I63" i="4"/>
  <c r="I62" i="4"/>
  <c r="K62" i="4" l="1"/>
  <c r="J62" i="4"/>
  <c r="J63" i="4"/>
  <c r="K63" i="4" l="1"/>
  <c r="L63" i="4" s="1"/>
  <c r="L62" i="4"/>
  <c r="M62" i="4"/>
  <c r="M63" i="4" l="1"/>
  <c r="B63" i="4"/>
  <c r="G63" i="4" s="1"/>
  <c r="B64" i="4"/>
  <c r="C64" i="4" s="1"/>
  <c r="C63" i="4" l="1"/>
  <c r="H63" i="4" s="1"/>
  <c r="H64" i="4"/>
  <c r="G64" i="4"/>
  <c r="N64" i="4" s="1"/>
  <c r="N63" i="4"/>
  <c r="D64" i="4" s="1"/>
  <c r="E64" i="4" s="1"/>
  <c r="F64" i="4" s="1"/>
  <c r="O63" i="4"/>
  <c r="P63" i="4"/>
  <c r="P64" i="4" l="1"/>
  <c r="O64" i="4"/>
  <c r="D65" i="4" s="1"/>
  <c r="E65" i="4" s="1"/>
  <c r="F65" i="4" s="1"/>
  <c r="I65" i="4" l="1"/>
  <c r="I64" i="4"/>
  <c r="K64" i="4" l="1"/>
  <c r="J64" i="4"/>
  <c r="J65" i="4"/>
  <c r="K65" i="4" l="1"/>
  <c r="L65" i="4" s="1"/>
  <c r="L64" i="4"/>
  <c r="M64" i="4"/>
  <c r="M65" i="4" l="1"/>
  <c r="B65" i="4"/>
  <c r="G65" i="4" s="1"/>
  <c r="B66" i="4"/>
  <c r="C66" i="4" s="1"/>
  <c r="G66" i="4" l="1"/>
  <c r="C65" i="4"/>
  <c r="H65" i="4" s="1"/>
  <c r="P65" i="4" s="1"/>
  <c r="H66" i="4"/>
  <c r="O66" i="4" s="1"/>
  <c r="N65" i="4"/>
  <c r="P66" i="4" l="1"/>
  <c r="O65" i="4"/>
  <c r="N66" i="4"/>
  <c r="D67" i="4" s="1"/>
  <c r="E67" i="4" s="1"/>
  <c r="F67" i="4" s="1"/>
  <c r="D66" i="4"/>
  <c r="E66" i="4" s="1"/>
  <c r="F66" i="4" s="1"/>
  <c r="I66" i="4" l="1"/>
  <c r="I67" i="4"/>
  <c r="K66" i="4"/>
  <c r="J66" i="4"/>
  <c r="K67" i="4"/>
  <c r="J67" i="4"/>
  <c r="L67" i="4" l="1"/>
  <c r="L66" i="4"/>
  <c r="M67" i="4"/>
  <c r="M66" i="4"/>
  <c r="B67" i="4" s="1"/>
  <c r="B68" i="4" l="1"/>
  <c r="C68" i="4" s="1"/>
  <c r="C67" i="4"/>
  <c r="H67" i="4" s="1"/>
  <c r="G67" i="4"/>
  <c r="G68" i="4"/>
  <c r="H68" i="4" l="1"/>
  <c r="P68" i="4" s="1"/>
  <c r="N67" i="4"/>
  <c r="O67" i="4"/>
  <c r="P67" i="4"/>
  <c r="D68" i="4" l="1"/>
  <c r="E68" i="4" s="1"/>
  <c r="F68" i="4" s="1"/>
  <c r="O68" i="4"/>
  <c r="N68" i="4"/>
  <c r="D69" i="4" s="1"/>
  <c r="E69" i="4" s="1"/>
  <c r="F69" i="4" s="1"/>
  <c r="I69" i="4" l="1"/>
  <c r="I68" i="4"/>
  <c r="K68" i="4" l="1"/>
  <c r="J68" i="4"/>
  <c r="K69" i="4"/>
  <c r="J69" i="4"/>
  <c r="L68" i="4" l="1"/>
  <c r="L69" i="4"/>
  <c r="M69" i="4"/>
  <c r="B70" i="4" s="1"/>
  <c r="M68" i="4"/>
  <c r="B69" i="4" l="1"/>
  <c r="C69" i="4" s="1"/>
  <c r="H69" i="4" s="1"/>
  <c r="C70" i="4"/>
  <c r="G70" i="4"/>
  <c r="H70" i="4" l="1"/>
  <c r="N70" i="4" s="1"/>
  <c r="G69" i="4"/>
  <c r="P69" i="4" s="1"/>
  <c r="N69" i="4" l="1"/>
  <c r="O69" i="4"/>
  <c r="O70" i="4"/>
  <c r="D71" i="4" s="1"/>
  <c r="E71" i="4" s="1"/>
  <c r="F71" i="4" s="1"/>
  <c r="P70" i="4"/>
  <c r="D70" i="4" l="1"/>
  <c r="E70" i="4" s="1"/>
  <c r="F70" i="4" s="1"/>
  <c r="I71" i="4"/>
  <c r="I70" i="4"/>
  <c r="K70" i="4" l="1"/>
  <c r="J70" i="4"/>
  <c r="K71" i="4"/>
  <c r="J71" i="4"/>
  <c r="L70" i="4" l="1"/>
  <c r="L71" i="4"/>
  <c r="M71" i="4"/>
  <c r="B72" i="4" s="1"/>
  <c r="M70" i="4"/>
  <c r="B71" i="4" l="1"/>
  <c r="C71" i="4" s="1"/>
  <c r="H71" i="4" s="1"/>
  <c r="C72" i="4"/>
  <c r="G72" i="4"/>
  <c r="H72" i="4" l="1"/>
  <c r="N72" i="4" s="1"/>
  <c r="G71" i="4"/>
  <c r="P71" i="4" s="1"/>
  <c r="P72" i="4"/>
  <c r="N71" i="4" l="1"/>
  <c r="O71" i="4"/>
  <c r="O72" i="4"/>
  <c r="D73" i="4" s="1"/>
  <c r="E73" i="4" s="1"/>
  <c r="F73" i="4" s="1"/>
  <c r="D72" i="4" l="1"/>
  <c r="E72" i="4" s="1"/>
  <c r="F72" i="4" s="1"/>
  <c r="I73" i="4"/>
  <c r="I72" i="4"/>
  <c r="K72" i="4" l="1"/>
  <c r="J72" i="4"/>
  <c r="K73" i="4"/>
  <c r="J73" i="4"/>
  <c r="L72" i="4" l="1"/>
  <c r="L73" i="4"/>
  <c r="M73" i="4"/>
  <c r="M72" i="4"/>
  <c r="B73" i="4" l="1"/>
  <c r="C73" i="4" s="1"/>
  <c r="H73" i="4" s="1"/>
  <c r="B74" i="4"/>
  <c r="C74" i="4" s="1"/>
  <c r="G74" i="4"/>
  <c r="G73" i="4" l="1"/>
  <c r="N73" i="4" s="1"/>
  <c r="H74" i="4"/>
  <c r="O74" i="4" s="1"/>
  <c r="N74" i="4" l="1"/>
  <c r="P74" i="4"/>
  <c r="D74" i="4"/>
  <c r="E74" i="4" s="1"/>
  <c r="F74" i="4" s="1"/>
  <c r="P73" i="4"/>
  <c r="O73" i="4"/>
  <c r="D75" i="4" l="1"/>
  <c r="E75" i="4" s="1"/>
  <c r="F75" i="4" s="1"/>
  <c r="I75" i="4"/>
  <c r="I74" i="4"/>
  <c r="K74" i="4" l="1"/>
  <c r="J74" i="4"/>
  <c r="K75" i="4"/>
  <c r="J75" i="4"/>
  <c r="L74" i="4" l="1"/>
  <c r="L75" i="4"/>
  <c r="M75" i="4"/>
  <c r="B76" i="4" s="1"/>
  <c r="M74" i="4"/>
  <c r="B75" i="4" l="1"/>
  <c r="C75" i="4" s="1"/>
  <c r="H75" i="4" s="1"/>
  <c r="C76" i="4"/>
  <c r="G76" i="4"/>
  <c r="G75" i="4" l="1"/>
  <c r="O75" i="4" s="1"/>
  <c r="H76" i="4"/>
  <c r="P76" i="4" s="1"/>
  <c r="N76" i="4"/>
  <c r="N75" i="4"/>
  <c r="D76" i="4" s="1"/>
  <c r="E76" i="4" s="1"/>
  <c r="F76" i="4" s="1"/>
  <c r="P75" i="4"/>
  <c r="O76" i="4" l="1"/>
  <c r="D77" i="4" s="1"/>
  <c r="E77" i="4" s="1"/>
  <c r="F77" i="4" s="1"/>
  <c r="I77" i="4" l="1"/>
  <c r="I76" i="4"/>
  <c r="K76" i="4" l="1"/>
  <c r="J76" i="4"/>
  <c r="K77" i="4"/>
  <c r="J77" i="4"/>
  <c r="L76" i="4" l="1"/>
  <c r="L77" i="4"/>
  <c r="M77" i="4"/>
  <c r="B78" i="4" s="1"/>
  <c r="M76" i="4"/>
  <c r="B77" i="4" l="1"/>
  <c r="C77" i="4" s="1"/>
  <c r="H77" i="4" s="1"/>
  <c r="C78" i="4"/>
  <c r="G78" i="4"/>
  <c r="H78" i="4" l="1"/>
  <c r="N78" i="4" s="1"/>
  <c r="G77" i="4"/>
  <c r="P77" i="4" s="1"/>
  <c r="P78" i="4"/>
  <c r="N77" i="4" l="1"/>
  <c r="O77" i="4"/>
  <c r="O78" i="4"/>
  <c r="D79" i="4" s="1"/>
  <c r="E79" i="4" s="1"/>
  <c r="F79" i="4" s="1"/>
  <c r="D78" i="4" l="1"/>
  <c r="E78" i="4" s="1"/>
  <c r="F78" i="4" s="1"/>
  <c r="I79" i="4"/>
  <c r="I78" i="4"/>
  <c r="K78" i="4" l="1"/>
  <c r="J78" i="4"/>
  <c r="K79" i="4"/>
  <c r="J79" i="4"/>
  <c r="L78" i="4" l="1"/>
  <c r="L79" i="4"/>
  <c r="M79" i="4"/>
  <c r="B80" i="4" s="1"/>
  <c r="M78" i="4"/>
  <c r="B79" i="4" l="1"/>
  <c r="C79" i="4" s="1"/>
  <c r="H79" i="4" s="1"/>
  <c r="C80" i="4"/>
  <c r="G80" i="4"/>
  <c r="H80" i="4" l="1"/>
  <c r="N80" i="4" s="1"/>
  <c r="G79" i="4"/>
  <c r="P79" i="4" s="1"/>
  <c r="P80" i="4"/>
  <c r="O79" i="4" l="1"/>
  <c r="N79" i="4"/>
  <c r="D80" i="4" s="1"/>
  <c r="E80" i="4" s="1"/>
  <c r="F80" i="4" s="1"/>
  <c r="D81" i="4"/>
  <c r="E81" i="4" s="1"/>
  <c r="F81" i="4" s="1"/>
  <c r="O80" i="4"/>
  <c r="I81" i="4" l="1"/>
  <c r="I80" i="4"/>
  <c r="K80" i="4" l="1"/>
  <c r="J80" i="4"/>
  <c r="K81" i="4"/>
  <c r="J81" i="4"/>
  <c r="L80" i="4" l="1"/>
  <c r="L81" i="4"/>
  <c r="M81" i="4"/>
  <c r="B82" i="4" s="1"/>
  <c r="M80" i="4"/>
  <c r="B81" i="4" l="1"/>
  <c r="C81" i="4" s="1"/>
  <c r="H81" i="4" s="1"/>
  <c r="C82" i="4"/>
  <c r="G82" i="4"/>
  <c r="G81" i="4" l="1"/>
  <c r="O81" i="4" s="1"/>
  <c r="H82" i="4"/>
  <c r="P82" i="4" s="1"/>
  <c r="N82" i="4"/>
  <c r="N81" i="4"/>
  <c r="D82" i="4" s="1"/>
  <c r="E82" i="4" s="1"/>
  <c r="F82" i="4" s="1"/>
  <c r="P81" i="4"/>
  <c r="O82" i="4" l="1"/>
  <c r="I82" i="4" l="1"/>
  <c r="K82" i="4" l="1"/>
  <c r="J82" i="4"/>
  <c r="L82" i="4" l="1"/>
  <c r="M82" i="4"/>
</calcChain>
</file>

<file path=xl/sharedStrings.xml><?xml version="1.0" encoding="utf-8"?>
<sst xmlns="http://schemas.openxmlformats.org/spreadsheetml/2006/main" count="128" uniqueCount="74">
  <si>
    <t>p</t>
  </si>
  <si>
    <t>q</t>
  </si>
  <si>
    <t>Aq</t>
  </si>
  <si>
    <t>x</t>
  </si>
  <si>
    <t>y</t>
  </si>
  <si>
    <t>RR</t>
  </si>
  <si>
    <t>MM</t>
  </si>
  <si>
    <t>DD</t>
  </si>
  <si>
    <t>vyplatni matice firmy 1</t>
  </si>
  <si>
    <t>vyplatni matice firmy 2</t>
  </si>
  <si>
    <t>B^Tp</t>
  </si>
  <si>
    <t>sum p</t>
  </si>
  <si>
    <t>sum q</t>
  </si>
  <si>
    <t>p^T(A+B)q - sum p - sum q</t>
  </si>
  <si>
    <t>soucet vyplatnich matic</t>
  </si>
  <si>
    <t>x^TAy</t>
  </si>
  <si>
    <t>x^Tby</t>
  </si>
  <si>
    <t>p^T</t>
  </si>
  <si>
    <t>q^T</t>
  </si>
  <si>
    <t>pokus 1</t>
  </si>
  <si>
    <t>vychozi reseni: (0,0,0,0,0,0),(0,0,0)</t>
  </si>
  <si>
    <t>pokus 2</t>
  </si>
  <si>
    <t>vychozi reseni: (1/6,1/6,1/6,1/6,1/6,1/6),(1/3,1/3,1/3)</t>
  </si>
  <si>
    <t>pokus 3</t>
  </si>
  <si>
    <t>vychozi reseni: (0.02,0,0,0,0,0),(0.02,0,0)</t>
  </si>
  <si>
    <t>Pokus 3: nalezeno reseni ve smisenych strategiich. Vyplata prvniho hrace je 124, druheho hrace 30.8</t>
  </si>
  <si>
    <t>reseni ve smisenych strategiich s vyplatnimi funkcemi</t>
  </si>
  <si>
    <t>Charakteristicke funkce</t>
  </si>
  <si>
    <t>minimaxova</t>
  </si>
  <si>
    <t>v({1})</t>
  </si>
  <si>
    <t>v({2})</t>
  </si>
  <si>
    <t>v({1,2})</t>
  </si>
  <si>
    <t>reseni v ryzich strategiich neexistuje</t>
  </si>
  <si>
    <t>neni znamo, zda je jedine</t>
  </si>
  <si>
    <t>kompetitivni funkce proto nemusi davat dobry navod k jednani</t>
  </si>
  <si>
    <t>kompetitivni</t>
  </si>
  <si>
    <t>nedostatecna evidence</t>
  </si>
  <si>
    <t>v({1}):</t>
  </si>
  <si>
    <t>min</t>
  </si>
  <si>
    <t>max</t>
  </si>
  <si>
    <t>v({2}):</t>
  </si>
  <si>
    <t>y^r</t>
  </si>
  <si>
    <t>Ay^r</t>
  </si>
  <si>
    <t>x^r</t>
  </si>
  <si>
    <t>x^r^TB</t>
  </si>
  <si>
    <t>vyhodnost kooperace</t>
  </si>
  <si>
    <t>v({1})+v({2})</t>
  </si>
  <si>
    <t>v({1})+v({2}) &gt;= v({1,2})</t>
  </si>
  <si>
    <t>ano</t>
  </si>
  <si>
    <t>ne</t>
  </si>
  <si>
    <t>deleni vyhry</t>
  </si>
  <si>
    <t>hledame deleni a_1, a_2 takove, ze a_1+a_2 = v({1,2}), a a_1 &gt;= v({1}), a_2 &gt;= v({2})</t>
  </si>
  <si>
    <t>minimaxova charakteristicka funkce</t>
  </si>
  <si>
    <t>teziste jadra</t>
  </si>
  <si>
    <t>a_1</t>
  </si>
  <si>
    <t>a_2</t>
  </si>
  <si>
    <t>a_1+a_2</t>
  </si>
  <si>
    <t>v({1,2})-v({1})-v({2})</t>
  </si>
  <si>
    <t>pomer prinosu</t>
  </si>
  <si>
    <t>pomer char funkci</t>
  </si>
  <si>
    <t>kompetitivni charakteristicka funkce</t>
  </si>
  <si>
    <t>1 hrac</t>
  </si>
  <si>
    <t>2 hrac</t>
  </si>
  <si>
    <t>hra</t>
  </si>
  <si>
    <t>vyplata pri volbe strategie v nasledujicim tahu</t>
  </si>
  <si>
    <t>ocekavane strategie z pohledu protivnika</t>
  </si>
  <si>
    <t>vypocet kompetitivni charakteristicke funkce</t>
  </si>
  <si>
    <t>vypocet minimaxove charakteristicke funkce</t>
  </si>
  <si>
    <t>vypocet nedostatecne evidence</t>
  </si>
  <si>
    <t>zvolene strategie ve hre</t>
  </si>
  <si>
    <t>Pripomenme (viz prednaska ci prezentace ze druheho cviceni), ze metoda fiktivni  hry je metoda k nalezeni Nashova ekvilibria vychazejici z myslenky, ze se hraci pri opakovanem hrani hry mohou "ucit" z toho, jake strategie souper hraje.</t>
  </si>
  <si>
    <t xml:space="preserve">V kazde hre kazdy z hracu zvoli takovou (ryzi) strategii, ktera maximalizuje stredni hodnotu jeho vyhry proti souperove (smisene) strategii, ktera se odhaduje na zaklade ryzich strategii, ktere dosud hral. Je dokazano, ze pro jiste typy her (napr. pro maticove hry) konverguji ocekavane strategie konverguji k Nashovym rovnovaznym strategiim. </t>
  </si>
  <si>
    <t>Mejme zadanu maticovou hru s vyplatni matici v bunkach obarvenych zelene. Resme ji metodou fiktivni hry, pricemz predpokladejme, ze v prvni hre prvni hrac hraje strategii 1 a druhy tez strategii 1.</t>
  </si>
  <si>
    <t xml:space="preserve">Nize jsou pripraveny vzorce, ktere simuluji chovani obou hracu v jednotlivych hrach. </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</si>
</sst>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theme="1"/>
      <name val="Calibri"/>
      <family val="2"/>
      <charset val="238"/>
      <scheme val="minor"/>
    </font>
    <font>
      <b/>
      <sz val="11"/>
      <color theme="1"/>
      <name val="Calibri"/>
      <family val="2"/>
      <scheme val="minor"/>
    </font>
    <font>
      <i/>
      <sz val="11"/>
      <color theme="1"/>
      <name val="Calibri"/>
      <family val="2"/>
      <scheme val="minor"/>
    </font>
  </fonts>
  <fills count="4">
    <fill>
      <patternFill patternType="none"/>
    </fill>
    <fill>
      <patternFill patternType="gray125"/>
    </fill>
    <fill>
      <patternFill patternType="solid">
        <fgColor rgb="FFFFFF00"/>
        <bgColor indexed="64"/>
      </patternFill>
    </fill>
    <fill>
      <patternFill patternType="solid">
        <fgColor rgb="FF92D050"/>
        <bgColor indexed="64"/>
      </patternFill>
    </fill>
  </fills>
  <borders count="37">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1">
    <xf numFmtId="0" fontId="0" fillId="0" borderId="0"/>
  </cellStyleXfs>
  <cellXfs count="89">
    <xf numFmtId="0" fontId="0" fillId="0" borderId="0" xfId="0"/>
    <xf numFmtId="0" fontId="0" fillId="0" borderId="4" xfId="0" applyBorder="1"/>
    <xf numFmtId="0" fontId="0" fillId="0" borderId="5" xfId="0" applyBorder="1"/>
    <xf numFmtId="0" fontId="0" fillId="0" borderId="6" xfId="0" applyBorder="1"/>
    <xf numFmtId="0" fontId="0" fillId="0" borderId="7" xfId="0" applyBorder="1"/>
    <xf numFmtId="0" fontId="0" fillId="0" borderId="0" xfId="0" applyBorder="1"/>
    <xf numFmtId="0" fontId="0" fillId="0" borderId="8" xfId="0" applyBorder="1"/>
    <xf numFmtId="0" fontId="0" fillId="0" borderId="9" xfId="0" applyBorder="1"/>
    <xf numFmtId="0" fontId="0" fillId="0" borderId="10" xfId="0" applyBorder="1"/>
    <xf numFmtId="0" fontId="0" fillId="0" borderId="11" xfId="0" applyBorder="1"/>
    <xf numFmtId="0" fontId="1" fillId="0" borderId="4" xfId="0" applyFont="1" applyBorder="1"/>
    <xf numFmtId="0" fontId="1" fillId="0" borderId="0" xfId="0" applyFont="1" applyBorder="1"/>
    <xf numFmtId="0" fontId="1" fillId="0" borderId="8" xfId="0" applyFont="1" applyBorder="1"/>
    <xf numFmtId="0" fontId="1" fillId="0" borderId="6" xfId="0" applyFont="1" applyBorder="1"/>
    <xf numFmtId="0" fontId="1" fillId="0" borderId="7" xfId="0" applyFont="1" applyBorder="1"/>
    <xf numFmtId="0" fontId="1" fillId="0" borderId="9" xfId="0" applyFont="1" applyBorder="1"/>
    <xf numFmtId="0" fontId="0" fillId="0" borderId="1" xfId="0" applyBorder="1"/>
    <xf numFmtId="0" fontId="0" fillId="0" borderId="2" xfId="0" applyBorder="1"/>
    <xf numFmtId="0" fontId="0" fillId="0" borderId="3" xfId="0" applyBorder="1"/>
    <xf numFmtId="0" fontId="0" fillId="0" borderId="15" xfId="0" applyBorder="1"/>
    <xf numFmtId="0" fontId="0" fillId="0" borderId="14" xfId="0" applyBorder="1"/>
    <xf numFmtId="0" fontId="0" fillId="0" borderId="12" xfId="0" applyBorder="1"/>
    <xf numFmtId="0" fontId="0" fillId="0" borderId="13" xfId="0" applyBorder="1"/>
    <xf numFmtId="0" fontId="0" fillId="0" borderId="1" xfId="0" applyNumberFormat="1" applyBorder="1"/>
    <xf numFmtId="0" fontId="0" fillId="0" borderId="2" xfId="0" applyNumberFormat="1" applyBorder="1"/>
    <xf numFmtId="0" fontId="0" fillId="0" borderId="3" xfId="0" applyNumberFormat="1" applyBorder="1"/>
    <xf numFmtId="0" fontId="0" fillId="0" borderId="0" xfId="0" applyNumberFormat="1"/>
    <xf numFmtId="0" fontId="0" fillId="0" borderId="0" xfId="0" applyNumberFormat="1" applyBorder="1"/>
    <xf numFmtId="0" fontId="0" fillId="0" borderId="15" xfId="0" applyNumberFormat="1" applyBorder="1"/>
    <xf numFmtId="0" fontId="0" fillId="0" borderId="12" xfId="0" applyNumberFormat="1" applyBorder="1"/>
    <xf numFmtId="0" fontId="0" fillId="0" borderId="16" xfId="0" applyBorder="1"/>
    <xf numFmtId="0" fontId="0" fillId="0" borderId="17" xfId="0" applyBorder="1"/>
    <xf numFmtId="0" fontId="0" fillId="0" borderId="18" xfId="0" applyBorder="1"/>
    <xf numFmtId="0" fontId="0" fillId="0" borderId="19" xfId="0" applyBorder="1"/>
    <xf numFmtId="0" fontId="0" fillId="0" borderId="20" xfId="0" applyBorder="1"/>
    <xf numFmtId="0" fontId="0" fillId="0" borderId="21" xfId="0" applyBorder="1"/>
    <xf numFmtId="0" fontId="0" fillId="0" borderId="22" xfId="0" applyBorder="1"/>
    <xf numFmtId="0" fontId="0" fillId="0" borderId="23" xfId="0" applyBorder="1"/>
    <xf numFmtId="0" fontId="0" fillId="0" borderId="24" xfId="0" applyBorder="1"/>
    <xf numFmtId="0" fontId="0" fillId="0" borderId="25" xfId="0" applyBorder="1"/>
    <xf numFmtId="0" fontId="0" fillId="0" borderId="26" xfId="0" applyBorder="1"/>
    <xf numFmtId="0" fontId="0" fillId="0" borderId="27" xfId="0" applyBorder="1"/>
    <xf numFmtId="0" fontId="0" fillId="0" borderId="28" xfId="0" applyBorder="1"/>
    <xf numFmtId="0" fontId="0" fillId="0" borderId="29" xfId="0" applyBorder="1"/>
    <xf numFmtId="0" fontId="0" fillId="0" borderId="30" xfId="0" applyBorder="1"/>
    <xf numFmtId="0" fontId="0" fillId="0" borderId="31" xfId="0" applyBorder="1"/>
    <xf numFmtId="0" fontId="0" fillId="0" borderId="19" xfId="0" applyNumberFormat="1" applyBorder="1"/>
    <xf numFmtId="0" fontId="0" fillId="0" borderId="21" xfId="0" applyNumberFormat="1" applyBorder="1"/>
    <xf numFmtId="0" fontId="0" fillId="0" borderId="23" xfId="0" applyNumberFormat="1" applyBorder="1"/>
    <xf numFmtId="0" fontId="0" fillId="0" borderId="26" xfId="0" applyNumberFormat="1" applyBorder="1"/>
    <xf numFmtId="0" fontId="0" fillId="0" borderId="27" xfId="0" applyNumberFormat="1" applyBorder="1"/>
    <xf numFmtId="0" fontId="1" fillId="0" borderId="0" xfId="0" applyFont="1"/>
    <xf numFmtId="0" fontId="1" fillId="0" borderId="16" xfId="0" applyFont="1" applyBorder="1"/>
    <xf numFmtId="0" fontId="1" fillId="0" borderId="14" xfId="0" applyFont="1" applyBorder="1"/>
    <xf numFmtId="0" fontId="1" fillId="0" borderId="5" xfId="0" applyFont="1" applyBorder="1"/>
    <xf numFmtId="0" fontId="1" fillId="0" borderId="3" xfId="0" applyFont="1" applyBorder="1"/>
    <xf numFmtId="0" fontId="0" fillId="0" borderId="32" xfId="0" applyBorder="1"/>
    <xf numFmtId="0" fontId="0" fillId="0" borderId="33" xfId="0" applyBorder="1"/>
    <xf numFmtId="0" fontId="0" fillId="0" borderId="34" xfId="0" applyBorder="1"/>
    <xf numFmtId="0" fontId="0" fillId="0" borderId="35" xfId="0" applyBorder="1"/>
    <xf numFmtId="0" fontId="0" fillId="0" borderId="36" xfId="0" applyBorder="1"/>
    <xf numFmtId="0" fontId="1" fillId="0" borderId="10" xfId="0" applyFont="1" applyBorder="1" applyAlignment="1">
      <alignment horizontal="center"/>
    </xf>
    <xf numFmtId="0" fontId="1" fillId="0" borderId="9" xfId="0" applyFont="1" applyBorder="1" applyAlignment="1">
      <alignment horizontal="center"/>
    </xf>
    <xf numFmtId="0" fontId="1" fillId="0" borderId="14" xfId="0" applyFont="1" applyBorder="1" applyAlignment="1">
      <alignment horizontal="center"/>
    </xf>
    <xf numFmtId="0" fontId="1" fillId="0" borderId="11" xfId="0" applyFont="1" applyBorder="1" applyAlignment="1">
      <alignment horizontal="center"/>
    </xf>
    <xf numFmtId="0" fontId="1" fillId="0" borderId="12" xfId="0" applyFont="1" applyBorder="1" applyAlignment="1">
      <alignment horizontal="center"/>
    </xf>
    <xf numFmtId="0" fontId="2" fillId="0" borderId="19" xfId="0" applyFont="1" applyBorder="1"/>
    <xf numFmtId="0" fontId="0" fillId="2" borderId="7" xfId="0" applyFill="1" applyBorder="1"/>
    <xf numFmtId="0" fontId="0" fillId="2" borderId="8" xfId="0" applyFill="1" applyBorder="1"/>
    <xf numFmtId="0" fontId="0" fillId="2" borderId="0" xfId="0" applyFill="1" applyBorder="1"/>
    <xf numFmtId="0" fontId="0" fillId="3" borderId="4" xfId="0" applyFill="1" applyBorder="1"/>
    <xf numFmtId="0" fontId="0" fillId="3" borderId="5" xfId="0" applyFill="1" applyBorder="1"/>
    <xf numFmtId="0" fontId="0" fillId="3" borderId="6" xfId="0" applyFill="1" applyBorder="1"/>
    <xf numFmtId="0" fontId="0" fillId="3" borderId="7" xfId="0" applyFill="1" applyBorder="1"/>
    <xf numFmtId="0" fontId="0" fillId="3" borderId="0" xfId="0" applyFill="1" applyBorder="1"/>
    <xf numFmtId="0" fontId="0" fillId="3" borderId="8" xfId="0" applyFill="1" applyBorder="1"/>
    <xf numFmtId="0" fontId="2" fillId="0" borderId="29" xfId="0" applyFont="1" applyBorder="1"/>
    <xf numFmtId="0" fontId="1" fillId="0" borderId="0" xfId="0" applyNumberFormat="1" applyFont="1" applyAlignment="1">
      <alignment wrapText="1"/>
    </xf>
    <xf numFmtId="0" fontId="0" fillId="0" borderId="0" xfId="0" applyAlignment="1">
      <alignment wrapText="1"/>
    </xf>
    <xf numFmtId="0" fontId="0" fillId="0" borderId="20" xfId="0" applyBorder="1" applyAlignment="1">
      <alignment wrapText="1"/>
    </xf>
    <xf numFmtId="0" fontId="1" fillId="0" borderId="12" xfId="0" applyFont="1" applyBorder="1" applyAlignment="1">
      <alignment horizontal="center"/>
    </xf>
    <xf numFmtId="0" fontId="0" fillId="0" borderId="13" xfId="0" applyBorder="1" applyAlignment="1">
      <alignment horizontal="center"/>
    </xf>
    <xf numFmtId="0" fontId="0" fillId="0" borderId="14" xfId="0" applyBorder="1" applyAlignment="1">
      <alignment horizontal="center"/>
    </xf>
    <xf numFmtId="0" fontId="1" fillId="0" borderId="0" xfId="0" applyFont="1" applyAlignment="1">
      <alignment wrapText="1"/>
    </xf>
    <xf numFmtId="0" fontId="1" fillId="0" borderId="13" xfId="0" applyFont="1" applyBorder="1" applyAlignment="1">
      <alignment horizontal="center"/>
    </xf>
    <xf numFmtId="0" fontId="1" fillId="0" borderId="14" xfId="0" applyFont="1" applyBorder="1" applyAlignment="1">
      <alignment horizontal="center"/>
    </xf>
    <xf numFmtId="0" fontId="1" fillId="0" borderId="4" xfId="0" applyFont="1" applyBorder="1" applyAlignment="1">
      <alignment horizontal="center"/>
    </xf>
    <xf numFmtId="0" fontId="0" fillId="0" borderId="5" xfId="0" applyBorder="1" applyAlignment="1">
      <alignment horizontal="center"/>
    </xf>
    <xf numFmtId="0" fontId="0" fillId="0" borderId="6" xfId="0" applyBorder="1" applyAlignment="1">
      <alignment horizontal="center"/>
    </xf>
  </cellXfs>
  <cellStyles count="1">
    <cellStyle name="Normální"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93"/>
  <sheetViews>
    <sheetView tabSelected="1" topLeftCell="A5" workbookViewId="0">
      <selection activeCell="E33" sqref="E33"/>
    </sheetView>
  </sheetViews>
  <sheetFormatPr defaultRowHeight="15" x14ac:dyDescent="0.25"/>
  <cols>
    <col min="1" max="2" width="9.140625" style="26"/>
  </cols>
  <sheetData>
    <row r="1" spans="1:17" x14ac:dyDescent="0.25">
      <c r="A1" s="26" t="s">
        <v>5</v>
      </c>
      <c r="B1" s="26">
        <v>84</v>
      </c>
      <c r="D1">
        <v>1</v>
      </c>
      <c r="E1">
        <f>40+B1</f>
        <v>124</v>
      </c>
    </row>
    <row r="2" spans="1:17" x14ac:dyDescent="0.25">
      <c r="A2" s="26" t="s">
        <v>6</v>
      </c>
      <c r="B2" s="26">
        <v>8</v>
      </c>
      <c r="D2">
        <v>2</v>
      </c>
      <c r="E2">
        <f>20+B2</f>
        <v>28</v>
      </c>
      <c r="G2" t="s">
        <v>8</v>
      </c>
      <c r="J2" t="s">
        <v>9</v>
      </c>
      <c r="N2" t="s">
        <v>14</v>
      </c>
    </row>
    <row r="3" spans="1:17" x14ac:dyDescent="0.25">
      <c r="A3" s="26" t="s">
        <v>7</v>
      </c>
      <c r="B3" s="26">
        <v>21</v>
      </c>
      <c r="D3">
        <v>3</v>
      </c>
      <c r="E3">
        <f>20+B3</f>
        <v>41</v>
      </c>
      <c r="G3">
        <v>10</v>
      </c>
      <c r="H3">
        <v>0</v>
      </c>
      <c r="I3">
        <v>0</v>
      </c>
      <c r="J3">
        <v>10</v>
      </c>
      <c r="K3">
        <v>0</v>
      </c>
      <c r="L3">
        <v>0</v>
      </c>
    </row>
    <row r="4" spans="1:17" x14ac:dyDescent="0.25">
      <c r="G4">
        <v>0</v>
      </c>
      <c r="H4">
        <v>10</v>
      </c>
      <c r="I4">
        <v>0</v>
      </c>
      <c r="J4">
        <v>0</v>
      </c>
      <c r="K4">
        <v>10</v>
      </c>
      <c r="L4">
        <v>0</v>
      </c>
    </row>
    <row r="5" spans="1:17" x14ac:dyDescent="0.25">
      <c r="G5">
        <v>0</v>
      </c>
      <c r="H5">
        <v>0</v>
      </c>
      <c r="I5">
        <v>10</v>
      </c>
      <c r="J5">
        <v>0</v>
      </c>
      <c r="K5">
        <v>0</v>
      </c>
      <c r="L5">
        <v>10</v>
      </c>
    </row>
    <row r="6" spans="1:17" x14ac:dyDescent="0.25">
      <c r="D6">
        <v>20</v>
      </c>
      <c r="E6">
        <v>0</v>
      </c>
      <c r="F6">
        <v>0</v>
      </c>
      <c r="G6" s="10">
        <v>124</v>
      </c>
      <c r="H6" s="2">
        <v>124</v>
      </c>
      <c r="I6" s="3">
        <v>124</v>
      </c>
      <c r="J6" s="1">
        <v>0</v>
      </c>
      <c r="K6" s="2">
        <v>28</v>
      </c>
      <c r="L6" s="13">
        <v>41</v>
      </c>
      <c r="N6" s="1">
        <f>G6+J6</f>
        <v>124</v>
      </c>
      <c r="O6" s="2">
        <f t="shared" ref="O6:P6" si="0">H6+K6</f>
        <v>152</v>
      </c>
      <c r="P6" s="3">
        <f t="shared" si="0"/>
        <v>165</v>
      </c>
    </row>
    <row r="7" spans="1:17" x14ac:dyDescent="0.25">
      <c r="D7">
        <v>0</v>
      </c>
      <c r="E7">
        <v>20</v>
      </c>
      <c r="F7">
        <v>0</v>
      </c>
      <c r="G7" s="4">
        <v>28</v>
      </c>
      <c r="H7" s="5">
        <v>28</v>
      </c>
      <c r="I7" s="6">
        <v>28</v>
      </c>
      <c r="J7" s="14">
        <v>124</v>
      </c>
      <c r="K7" s="5">
        <v>0</v>
      </c>
      <c r="L7" s="6">
        <v>41</v>
      </c>
      <c r="N7" s="4">
        <f t="shared" ref="N7:N11" si="1">G7+J7</f>
        <v>152</v>
      </c>
      <c r="O7" s="5">
        <f t="shared" ref="O7:O11" si="2">H7+K7</f>
        <v>28</v>
      </c>
      <c r="P7" s="6">
        <f t="shared" ref="P7:P11" si="3">I7+L7</f>
        <v>69</v>
      </c>
    </row>
    <row r="8" spans="1:17" x14ac:dyDescent="0.25">
      <c r="D8">
        <v>0</v>
      </c>
      <c r="E8">
        <v>0</v>
      </c>
      <c r="F8">
        <v>20</v>
      </c>
      <c r="G8" s="4">
        <v>41</v>
      </c>
      <c r="H8" s="5">
        <v>41</v>
      </c>
      <c r="I8" s="6">
        <v>41</v>
      </c>
      <c r="J8" s="14">
        <v>124</v>
      </c>
      <c r="K8" s="5">
        <v>28</v>
      </c>
      <c r="L8" s="6">
        <v>0</v>
      </c>
      <c r="N8" s="4">
        <f t="shared" si="1"/>
        <v>165</v>
      </c>
      <c r="O8" s="5">
        <f t="shared" si="2"/>
        <v>69</v>
      </c>
      <c r="P8" s="6">
        <f t="shared" si="3"/>
        <v>41</v>
      </c>
    </row>
    <row r="9" spans="1:17" x14ac:dyDescent="0.25">
      <c r="D9">
        <v>10</v>
      </c>
      <c r="E9">
        <v>10</v>
      </c>
      <c r="F9">
        <v>0</v>
      </c>
      <c r="G9" s="4">
        <v>90</v>
      </c>
      <c r="H9" s="5">
        <v>138</v>
      </c>
      <c r="I9" s="12">
        <v>152</v>
      </c>
      <c r="J9" s="14">
        <v>62</v>
      </c>
      <c r="K9" s="5">
        <v>14</v>
      </c>
      <c r="L9" s="6">
        <v>41</v>
      </c>
      <c r="N9" s="4">
        <f t="shared" si="1"/>
        <v>152</v>
      </c>
      <c r="O9" s="5">
        <f t="shared" si="2"/>
        <v>152</v>
      </c>
      <c r="P9" s="6">
        <f t="shared" si="3"/>
        <v>193</v>
      </c>
    </row>
    <row r="10" spans="1:17" x14ac:dyDescent="0.25">
      <c r="D10">
        <v>10</v>
      </c>
      <c r="E10">
        <v>0</v>
      </c>
      <c r="F10">
        <v>10</v>
      </c>
      <c r="G10" s="4">
        <v>103</v>
      </c>
      <c r="H10" s="11">
        <v>165</v>
      </c>
      <c r="I10" s="6">
        <v>144.5</v>
      </c>
      <c r="J10" s="14">
        <v>62</v>
      </c>
      <c r="K10" s="5">
        <v>28</v>
      </c>
      <c r="L10" s="6">
        <v>20.5</v>
      </c>
      <c r="N10" s="4">
        <f t="shared" si="1"/>
        <v>165</v>
      </c>
      <c r="O10" s="5">
        <f t="shared" si="2"/>
        <v>193</v>
      </c>
      <c r="P10" s="6">
        <f t="shared" si="3"/>
        <v>165</v>
      </c>
    </row>
    <row r="11" spans="1:17" x14ac:dyDescent="0.25">
      <c r="D11">
        <v>0</v>
      </c>
      <c r="E11">
        <v>10</v>
      </c>
      <c r="F11">
        <v>10</v>
      </c>
      <c r="G11" s="7">
        <v>69</v>
      </c>
      <c r="H11" s="8">
        <v>55</v>
      </c>
      <c r="I11" s="9">
        <v>48.5</v>
      </c>
      <c r="J11" s="15">
        <v>124</v>
      </c>
      <c r="K11" s="8">
        <v>14</v>
      </c>
      <c r="L11" s="9">
        <v>20.5</v>
      </c>
      <c r="N11" s="7">
        <f t="shared" si="1"/>
        <v>193</v>
      </c>
      <c r="O11" s="8">
        <f t="shared" si="2"/>
        <v>69</v>
      </c>
      <c r="P11" s="9">
        <f t="shared" si="3"/>
        <v>69</v>
      </c>
    </row>
    <row r="12" spans="1:17" ht="15.75" thickBot="1" x14ac:dyDescent="0.3"/>
    <row r="13" spans="1:17" x14ac:dyDescent="0.25">
      <c r="A13" s="26" t="s">
        <v>0</v>
      </c>
      <c r="B13" s="26" t="s">
        <v>1</v>
      </c>
      <c r="D13" t="s">
        <v>2</v>
      </c>
      <c r="E13" t="s">
        <v>10</v>
      </c>
      <c r="G13" t="s">
        <v>3</v>
      </c>
      <c r="H13" t="s">
        <v>4</v>
      </c>
      <c r="J13" s="30" t="s">
        <v>19</v>
      </c>
      <c r="K13" s="31"/>
      <c r="L13" s="31"/>
      <c r="M13" s="31"/>
      <c r="N13" s="31"/>
      <c r="O13" s="31"/>
      <c r="P13" s="31"/>
      <c r="Q13" s="32"/>
    </row>
    <row r="14" spans="1:17" x14ac:dyDescent="0.25">
      <c r="A14" s="23">
        <v>8.2612116443745078E-3</v>
      </c>
      <c r="B14" s="23">
        <v>2.8291215732475384E-3</v>
      </c>
      <c r="D14" s="16">
        <f t="array" ref="D14:D19">MMULT(G6:I11,B14:B16)</f>
        <v>0.95888346601040286</v>
      </c>
      <c r="E14" s="16">
        <f t="array" ref="E14:E16">MMULT(TRANSPOSE(J6:L11),A14:A19)</f>
        <v>1.0000000000000002</v>
      </c>
      <c r="G14" s="16">
        <f>A14/A$22</f>
        <v>0.33870967741935482</v>
      </c>
      <c r="H14" s="16">
        <f>B14/B$22</f>
        <v>0.36585371165309971</v>
      </c>
      <c r="J14" s="33" t="s">
        <v>20</v>
      </c>
      <c r="K14" s="5"/>
      <c r="L14" s="5"/>
      <c r="M14" s="5"/>
      <c r="N14" s="5"/>
      <c r="O14" s="5"/>
      <c r="P14" s="5"/>
      <c r="Q14" s="34"/>
    </row>
    <row r="15" spans="1:17" x14ac:dyDescent="0.25">
      <c r="A15" s="24">
        <v>0</v>
      </c>
      <c r="B15" s="24">
        <v>0</v>
      </c>
      <c r="D15" s="17">
        <v>0.21652207297009099</v>
      </c>
      <c r="E15" s="17">
        <v>0.45712037765538949</v>
      </c>
      <c r="G15" s="17">
        <f t="shared" ref="G15:G19" si="4">A15/A$22</f>
        <v>0</v>
      </c>
      <c r="H15" s="17">
        <f t="shared" ref="H15:H16" si="5">B15/B$22</f>
        <v>0</v>
      </c>
      <c r="J15" s="33" t="s">
        <v>0</v>
      </c>
      <c r="K15" s="5" t="s">
        <v>1</v>
      </c>
      <c r="L15" s="5"/>
      <c r="M15" s="5" t="s">
        <v>2</v>
      </c>
      <c r="N15" s="5" t="s">
        <v>10</v>
      </c>
      <c r="O15" s="5"/>
      <c r="P15" s="5" t="s">
        <v>3</v>
      </c>
      <c r="Q15" s="34" t="s">
        <v>4</v>
      </c>
    </row>
    <row r="16" spans="1:17" x14ac:dyDescent="0.25">
      <c r="A16" s="24">
        <v>0</v>
      </c>
      <c r="B16" s="25">
        <v>4.9038096042557109E-3</v>
      </c>
      <c r="D16" s="17">
        <v>0.31705017827763321</v>
      </c>
      <c r="E16" s="18">
        <v>1</v>
      </c>
      <c r="G16" s="17">
        <f t="shared" si="4"/>
        <v>0</v>
      </c>
      <c r="H16" s="18">
        <f t="shared" si="5"/>
        <v>0.63414628834690034</v>
      </c>
      <c r="J16" s="35">
        <v>0</v>
      </c>
      <c r="K16" s="16">
        <v>0</v>
      </c>
      <c r="L16" s="5"/>
      <c r="M16" s="16">
        <v>0</v>
      </c>
      <c r="N16" s="16">
        <v>0</v>
      </c>
      <c r="O16" s="5"/>
      <c r="P16" s="16" t="e">
        <v>#DIV/0!</v>
      </c>
      <c r="Q16" s="36" t="e">
        <v>#DIV/0!</v>
      </c>
    </row>
    <row r="17" spans="1:17" x14ac:dyDescent="0.25">
      <c r="A17" s="24">
        <v>1.6129032258064519E-2</v>
      </c>
      <c r="D17" s="17">
        <v>1.0000000014391466</v>
      </c>
      <c r="G17" s="17">
        <f>A17/A$22</f>
        <v>0.66129032258064524</v>
      </c>
      <c r="H17" s="5"/>
      <c r="J17" s="37">
        <v>0</v>
      </c>
      <c r="K17" s="17">
        <v>0</v>
      </c>
      <c r="L17" s="5"/>
      <c r="M17" s="17">
        <v>0</v>
      </c>
      <c r="N17" s="17">
        <v>0</v>
      </c>
      <c r="O17" s="5"/>
      <c r="P17" s="17" t="e">
        <v>#DIV/0!</v>
      </c>
      <c r="Q17" s="38" t="e">
        <v>#DIV/0!</v>
      </c>
    </row>
    <row r="18" spans="1:17" x14ac:dyDescent="0.25">
      <c r="A18" s="24">
        <v>0</v>
      </c>
      <c r="D18" s="17">
        <v>1.0000000098594466</v>
      </c>
      <c r="G18" s="17">
        <f t="shared" si="4"/>
        <v>0</v>
      </c>
      <c r="H18" s="5"/>
      <c r="J18" s="37">
        <v>0</v>
      </c>
      <c r="K18" s="18">
        <v>0</v>
      </c>
      <c r="L18" s="5"/>
      <c r="M18" s="17">
        <v>0</v>
      </c>
      <c r="N18" s="18">
        <v>0</v>
      </c>
      <c r="O18" s="5"/>
      <c r="P18" s="17" t="e">
        <v>#DIV/0!</v>
      </c>
      <c r="Q18" s="39" t="e">
        <v>#DIV/0!</v>
      </c>
    </row>
    <row r="19" spans="1:17" x14ac:dyDescent="0.25">
      <c r="A19" s="25">
        <v>0</v>
      </c>
      <c r="D19" s="18">
        <v>0.43304415436048216</v>
      </c>
      <c r="G19" s="18">
        <f t="shared" si="4"/>
        <v>0</v>
      </c>
      <c r="H19" s="5"/>
      <c r="J19" s="37">
        <v>0</v>
      </c>
      <c r="K19" s="5"/>
      <c r="L19" s="5"/>
      <c r="M19" s="17">
        <v>0</v>
      </c>
      <c r="N19" s="5"/>
      <c r="O19" s="5"/>
      <c r="P19" s="17" t="e">
        <v>#DIV/0!</v>
      </c>
      <c r="Q19" s="34"/>
    </row>
    <row r="20" spans="1:17" x14ac:dyDescent="0.25">
      <c r="A20" s="27"/>
      <c r="D20" s="5"/>
      <c r="J20" s="37">
        <v>0</v>
      </c>
      <c r="K20" s="5"/>
      <c r="L20" s="5"/>
      <c r="M20" s="17">
        <v>0</v>
      </c>
      <c r="N20" s="5"/>
      <c r="O20" s="5"/>
      <c r="P20" s="17" t="e">
        <v>#DIV/0!</v>
      </c>
      <c r="Q20" s="34"/>
    </row>
    <row r="21" spans="1:17" x14ac:dyDescent="0.25">
      <c r="A21" s="26" t="s">
        <v>11</v>
      </c>
      <c r="B21" s="26" t="s">
        <v>12</v>
      </c>
      <c r="D21" t="s">
        <v>13</v>
      </c>
      <c r="G21" t="s">
        <v>15</v>
      </c>
      <c r="H21" t="s">
        <v>16</v>
      </c>
      <c r="J21" s="40">
        <v>0</v>
      </c>
      <c r="K21" s="5"/>
      <c r="L21" s="5"/>
      <c r="M21" s="18">
        <v>0</v>
      </c>
      <c r="N21" s="5"/>
      <c r="O21" s="5"/>
      <c r="P21" s="18" t="e">
        <v>#DIV/0!</v>
      </c>
      <c r="Q21" s="34"/>
    </row>
    <row r="22" spans="1:17" x14ac:dyDescent="0.25">
      <c r="A22" s="28">
        <f>SUM(A14:A20)</f>
        <v>2.4390243902439025E-2</v>
      </c>
      <c r="B22" s="28">
        <f>SUM(B14:B16)</f>
        <v>7.7329311775032493E-3</v>
      </c>
      <c r="D22" s="19">
        <f>MMULT(B24:G24,MMULT(N6:P11,B14:B16))-A22-B22</f>
        <v>-3.3967236615913953E-4</v>
      </c>
      <c r="G22" s="19">
        <f>MMULT(B24:G24,MMULT(G6:I11,H14:H16))/A22</f>
        <v>127.516126854481</v>
      </c>
      <c r="H22" s="19">
        <f>MMULT(B24:G24,MMULT(J6:L11,H14:H16))/A22</f>
        <v>41</v>
      </c>
      <c r="J22" s="33"/>
      <c r="K22" s="5"/>
      <c r="L22" s="5"/>
      <c r="M22" s="5"/>
      <c r="N22" s="5"/>
      <c r="O22" s="5"/>
      <c r="P22" s="5"/>
      <c r="Q22" s="34"/>
    </row>
    <row r="23" spans="1:17" x14ac:dyDescent="0.25">
      <c r="J23" s="33" t="s">
        <v>11</v>
      </c>
      <c r="K23" s="5" t="s">
        <v>12</v>
      </c>
      <c r="L23" s="5"/>
      <c r="M23" s="5" t="s">
        <v>13</v>
      </c>
      <c r="N23" s="5"/>
      <c r="O23" s="5"/>
      <c r="P23" s="5" t="s">
        <v>15</v>
      </c>
      <c r="Q23" s="34" t="s">
        <v>16</v>
      </c>
    </row>
    <row r="24" spans="1:17" x14ac:dyDescent="0.25">
      <c r="A24" s="26" t="s">
        <v>17</v>
      </c>
      <c r="B24" s="29">
        <f t="array" ref="B24:G25">TRANSPOSE(A14:B19)</f>
        <v>8.2612116443745078E-3</v>
      </c>
      <c r="C24" s="22">
        <v>0</v>
      </c>
      <c r="D24" s="22">
        <v>0</v>
      </c>
      <c r="E24" s="22">
        <v>1.6129032258064519E-2</v>
      </c>
      <c r="F24" s="22">
        <v>0</v>
      </c>
      <c r="G24" s="20">
        <v>0</v>
      </c>
      <c r="J24" s="41">
        <v>0</v>
      </c>
      <c r="K24" s="19">
        <v>0</v>
      </c>
      <c r="L24" s="5"/>
      <c r="M24" s="19">
        <v>0</v>
      </c>
      <c r="N24" s="5"/>
      <c r="O24" s="5"/>
      <c r="P24" s="19" t="e">
        <v>#DIV/0!</v>
      </c>
      <c r="Q24" s="42" t="e">
        <v>#DIV/0!</v>
      </c>
    </row>
    <row r="25" spans="1:17" ht="15.75" thickBot="1" x14ac:dyDescent="0.3">
      <c r="A25" s="26" t="s">
        <v>18</v>
      </c>
      <c r="B25" s="29">
        <v>2.8291215732475384E-3</v>
      </c>
      <c r="C25" s="22">
        <v>0</v>
      </c>
      <c r="D25" s="20">
        <v>4.9038096042557109E-3</v>
      </c>
      <c r="E25">
        <v>0</v>
      </c>
      <c r="F25">
        <v>0</v>
      </c>
      <c r="G25">
        <v>0</v>
      </c>
      <c r="J25" s="43"/>
      <c r="K25" s="44"/>
      <c r="L25" s="44"/>
      <c r="M25" s="44"/>
      <c r="N25" s="44"/>
      <c r="O25" s="44"/>
      <c r="P25" s="44"/>
      <c r="Q25" s="45"/>
    </row>
    <row r="26" spans="1:17" x14ac:dyDescent="0.25">
      <c r="J26" s="30" t="s">
        <v>21</v>
      </c>
      <c r="K26" s="31"/>
      <c r="L26" s="31"/>
      <c r="M26" s="31"/>
      <c r="N26" s="31"/>
      <c r="O26" s="31"/>
      <c r="P26" s="31"/>
      <c r="Q26" s="32"/>
    </row>
    <row r="27" spans="1:17" x14ac:dyDescent="0.25">
      <c r="A27" s="77" t="s">
        <v>25</v>
      </c>
      <c r="B27" s="78"/>
      <c r="C27" s="78"/>
      <c r="D27" s="78"/>
      <c r="E27" s="78"/>
      <c r="F27" s="78"/>
      <c r="G27" s="78"/>
      <c r="H27" s="78"/>
      <c r="I27" s="79"/>
      <c r="J27" s="33" t="s">
        <v>22</v>
      </c>
      <c r="K27" s="5"/>
      <c r="L27" s="5"/>
      <c r="M27" s="5"/>
      <c r="N27" s="5"/>
      <c r="O27" s="5"/>
      <c r="P27" s="5"/>
      <c r="Q27" s="34"/>
    </row>
    <row r="28" spans="1:17" x14ac:dyDescent="0.25">
      <c r="A28" s="78"/>
      <c r="B28" s="78"/>
      <c r="C28" s="78"/>
      <c r="D28" s="78"/>
      <c r="E28" s="78"/>
      <c r="F28" s="78"/>
      <c r="G28" s="78"/>
      <c r="H28" s="78"/>
      <c r="I28" s="79"/>
      <c r="J28" s="33" t="s">
        <v>0</v>
      </c>
      <c r="K28" s="5" t="s">
        <v>1</v>
      </c>
      <c r="L28" s="5"/>
      <c r="M28" s="5" t="s">
        <v>2</v>
      </c>
      <c r="N28" s="5" t="s">
        <v>10</v>
      </c>
      <c r="O28" s="5"/>
      <c r="P28" s="5" t="s">
        <v>3</v>
      </c>
      <c r="Q28" s="34" t="s">
        <v>4</v>
      </c>
    </row>
    <row r="29" spans="1:17" x14ac:dyDescent="0.25">
      <c r="J29" s="35">
        <v>0</v>
      </c>
      <c r="K29" s="16">
        <v>0</v>
      </c>
      <c r="L29" s="5"/>
      <c r="M29" s="16">
        <v>0</v>
      </c>
      <c r="N29" s="16">
        <v>0</v>
      </c>
      <c r="O29" s="5"/>
      <c r="P29" s="16" t="e">
        <v>#DIV/0!</v>
      </c>
      <c r="Q29" s="36" t="e">
        <v>#DIV/0!</v>
      </c>
    </row>
    <row r="30" spans="1:17" x14ac:dyDescent="0.25">
      <c r="J30" s="37">
        <v>0</v>
      </c>
      <c r="K30" s="17">
        <v>0</v>
      </c>
      <c r="L30" s="5"/>
      <c r="M30" s="17">
        <v>0</v>
      </c>
      <c r="N30" s="17">
        <v>0</v>
      </c>
      <c r="O30" s="5"/>
      <c r="P30" s="17" t="e">
        <v>#DIV/0!</v>
      </c>
      <c r="Q30" s="38" t="e">
        <v>#DIV/0!</v>
      </c>
    </row>
    <row r="31" spans="1:17" x14ac:dyDescent="0.25">
      <c r="J31" s="37">
        <v>0</v>
      </c>
      <c r="K31" s="18">
        <v>0</v>
      </c>
      <c r="L31" s="5"/>
      <c r="M31" s="17">
        <v>0</v>
      </c>
      <c r="N31" s="18">
        <v>0</v>
      </c>
      <c r="O31" s="5"/>
      <c r="P31" s="17" t="e">
        <v>#DIV/0!</v>
      </c>
      <c r="Q31" s="39" t="e">
        <v>#DIV/0!</v>
      </c>
    </row>
    <row r="32" spans="1:17" x14ac:dyDescent="0.25">
      <c r="J32" s="37">
        <v>0</v>
      </c>
      <c r="K32" s="5"/>
      <c r="L32" s="5"/>
      <c r="M32" s="17">
        <v>0</v>
      </c>
      <c r="N32" s="5"/>
      <c r="O32" s="5"/>
      <c r="P32" s="17" t="e">
        <v>#DIV/0!</v>
      </c>
      <c r="Q32" s="34"/>
    </row>
    <row r="33" spans="10:17" x14ac:dyDescent="0.25">
      <c r="J33" s="37">
        <v>0</v>
      </c>
      <c r="K33" s="5"/>
      <c r="L33" s="5"/>
      <c r="M33" s="17">
        <v>0</v>
      </c>
      <c r="N33" s="5"/>
      <c r="O33" s="5"/>
      <c r="P33" s="17" t="e">
        <v>#DIV/0!</v>
      </c>
      <c r="Q33" s="34"/>
    </row>
    <row r="34" spans="10:17" x14ac:dyDescent="0.25">
      <c r="J34" s="40">
        <v>0</v>
      </c>
      <c r="K34" s="5"/>
      <c r="L34" s="5"/>
      <c r="M34" s="18">
        <v>0</v>
      </c>
      <c r="N34" s="5"/>
      <c r="O34" s="5"/>
      <c r="P34" s="18" t="e">
        <v>#DIV/0!</v>
      </c>
      <c r="Q34" s="34"/>
    </row>
    <row r="35" spans="10:17" x14ac:dyDescent="0.25">
      <c r="J35" s="33"/>
      <c r="K35" s="5"/>
      <c r="L35" s="5"/>
      <c r="M35" s="5"/>
      <c r="N35" s="5"/>
      <c r="O35" s="5"/>
      <c r="P35" s="5"/>
      <c r="Q35" s="34"/>
    </row>
    <row r="36" spans="10:17" x14ac:dyDescent="0.25">
      <c r="J36" s="33" t="s">
        <v>11</v>
      </c>
      <c r="K36" s="5" t="s">
        <v>12</v>
      </c>
      <c r="L36" s="5"/>
      <c r="M36" s="5" t="s">
        <v>13</v>
      </c>
      <c r="N36" s="5"/>
      <c r="O36" s="5"/>
      <c r="P36" s="5" t="s">
        <v>15</v>
      </c>
      <c r="Q36" s="34" t="s">
        <v>16</v>
      </c>
    </row>
    <row r="37" spans="10:17" x14ac:dyDescent="0.25">
      <c r="J37" s="41">
        <v>0</v>
      </c>
      <c r="K37" s="19">
        <v>0</v>
      </c>
      <c r="L37" s="5"/>
      <c r="M37" s="19">
        <v>0</v>
      </c>
      <c r="N37" s="5"/>
      <c r="O37" s="5"/>
      <c r="P37" s="19" t="e">
        <v>#DIV/0!</v>
      </c>
      <c r="Q37" s="42" t="e">
        <v>#DIV/0!</v>
      </c>
    </row>
    <row r="38" spans="10:17" ht="15.75" thickBot="1" x14ac:dyDescent="0.3">
      <c r="J38" s="43"/>
      <c r="K38" s="44"/>
      <c r="L38" s="44"/>
      <c r="M38" s="44"/>
      <c r="N38" s="44"/>
      <c r="O38" s="44"/>
      <c r="P38" s="44"/>
      <c r="Q38" s="45"/>
    </row>
    <row r="39" spans="10:17" x14ac:dyDescent="0.25">
      <c r="J39" s="30" t="s">
        <v>23</v>
      </c>
      <c r="K39" s="31"/>
      <c r="L39" s="31"/>
      <c r="M39" s="31"/>
      <c r="N39" s="31"/>
      <c r="O39" s="31"/>
      <c r="P39" s="31"/>
      <c r="Q39" s="32"/>
    </row>
    <row r="40" spans="10:17" x14ac:dyDescent="0.25">
      <c r="J40" s="33" t="s">
        <v>24</v>
      </c>
      <c r="K40" s="5"/>
      <c r="L40" s="5"/>
      <c r="M40" s="5"/>
      <c r="N40" s="5"/>
      <c r="O40" s="5"/>
      <c r="P40" s="5"/>
      <c r="Q40" s="34"/>
    </row>
    <row r="41" spans="10:17" x14ac:dyDescent="0.25">
      <c r="J41" s="46" t="s">
        <v>0</v>
      </c>
      <c r="K41" s="27" t="s">
        <v>1</v>
      </c>
      <c r="L41" s="5"/>
      <c r="M41" s="5" t="s">
        <v>2</v>
      </c>
      <c r="N41" s="5" t="s">
        <v>10</v>
      </c>
      <c r="O41" s="5"/>
      <c r="P41" s="5" t="s">
        <v>3</v>
      </c>
      <c r="Q41" s="34" t="s">
        <v>4</v>
      </c>
    </row>
    <row r="42" spans="10:17" x14ac:dyDescent="0.25">
      <c r="J42" s="47">
        <v>1.6325727773406774E-2</v>
      </c>
      <c r="K42" s="23">
        <v>3.9836768175624008E-3</v>
      </c>
      <c r="L42" s="5"/>
      <c r="M42" s="16">
        <v>1</v>
      </c>
      <c r="N42" s="16">
        <v>1</v>
      </c>
      <c r="O42" s="5"/>
      <c r="P42" s="16">
        <v>0.50303030303030316</v>
      </c>
      <c r="Q42" s="36">
        <v>0.49397592537773771</v>
      </c>
    </row>
    <row r="43" spans="10:17" x14ac:dyDescent="0.25">
      <c r="J43" s="48">
        <v>0</v>
      </c>
      <c r="K43" s="24">
        <v>0</v>
      </c>
      <c r="L43" s="5"/>
      <c r="M43" s="17">
        <v>0.22580645161290325</v>
      </c>
      <c r="N43" s="17">
        <v>0.90873328088119609</v>
      </c>
      <c r="O43" s="5"/>
      <c r="P43" s="17">
        <v>0</v>
      </c>
      <c r="Q43" s="38">
        <v>0</v>
      </c>
    </row>
    <row r="44" spans="10:17" x14ac:dyDescent="0.25">
      <c r="J44" s="48">
        <v>0</v>
      </c>
      <c r="K44" s="25">
        <v>4.0808393114698579E-3</v>
      </c>
      <c r="L44" s="5"/>
      <c r="M44" s="17">
        <v>0.33064516129032262</v>
      </c>
      <c r="N44" s="18">
        <v>1.0000000000000002</v>
      </c>
      <c r="O44" s="5"/>
      <c r="P44" s="17">
        <v>0</v>
      </c>
      <c r="Q44" s="39">
        <v>0.5060240746222624</v>
      </c>
    </row>
    <row r="45" spans="10:17" x14ac:dyDescent="0.25">
      <c r="J45" s="48">
        <v>0</v>
      </c>
      <c r="K45" s="27"/>
      <c r="L45" s="5"/>
      <c r="M45" s="17">
        <v>0.97881848892403445</v>
      </c>
      <c r="N45" s="5"/>
      <c r="O45" s="5"/>
      <c r="P45" s="17">
        <v>0</v>
      </c>
      <c r="Q45" s="34"/>
    </row>
    <row r="46" spans="10:17" x14ac:dyDescent="0.25">
      <c r="J46" s="48">
        <v>1.6129032258064516E-2</v>
      </c>
      <c r="K46" s="27"/>
      <c r="L46" s="5"/>
      <c r="M46" s="17">
        <v>0.99999999271632167</v>
      </c>
      <c r="N46" s="5"/>
      <c r="O46" s="5"/>
      <c r="P46" s="17">
        <v>0.49696969696969684</v>
      </c>
      <c r="Q46" s="34"/>
    </row>
    <row r="47" spans="10:17" x14ac:dyDescent="0.25">
      <c r="J47" s="49">
        <v>0</v>
      </c>
      <c r="K47" s="27"/>
      <c r="L47" s="5"/>
      <c r="M47" s="18">
        <v>0.47279440701809372</v>
      </c>
      <c r="N47" s="5"/>
      <c r="O47" s="5"/>
      <c r="P47" s="18">
        <v>0</v>
      </c>
      <c r="Q47" s="34"/>
    </row>
    <row r="48" spans="10:17" x14ac:dyDescent="0.25">
      <c r="J48" s="46"/>
      <c r="K48" s="27"/>
      <c r="L48" s="5"/>
      <c r="M48" s="5"/>
      <c r="N48" s="5"/>
      <c r="O48" s="5"/>
      <c r="P48" s="5"/>
      <c r="Q48" s="34"/>
    </row>
    <row r="49" spans="10:17" x14ac:dyDescent="0.25">
      <c r="J49" s="46" t="s">
        <v>11</v>
      </c>
      <c r="K49" s="27" t="s">
        <v>12</v>
      </c>
      <c r="L49" s="5"/>
      <c r="M49" s="5" t="s">
        <v>13</v>
      </c>
      <c r="N49" s="5"/>
      <c r="O49" s="5"/>
      <c r="P49" s="5" t="s">
        <v>15</v>
      </c>
      <c r="Q49" s="34" t="s">
        <v>16</v>
      </c>
    </row>
    <row r="50" spans="10:17" x14ac:dyDescent="0.25">
      <c r="J50" s="50">
        <v>3.245476003147129E-2</v>
      </c>
      <c r="K50" s="28">
        <v>8.0645161290322578E-3</v>
      </c>
      <c r="L50" s="5"/>
      <c r="M50" s="19">
        <v>-1.1747867956213298E-10</v>
      </c>
      <c r="N50" s="5"/>
      <c r="O50" s="5"/>
      <c r="P50" s="19">
        <v>123.99999955114886</v>
      </c>
      <c r="Q50" s="42">
        <v>30.812121212121212</v>
      </c>
    </row>
    <row r="51" spans="10:17" ht="15.75" thickBot="1" x14ac:dyDescent="0.3">
      <c r="J51" s="43"/>
      <c r="K51" s="44"/>
      <c r="L51" s="44"/>
      <c r="M51" s="44"/>
      <c r="N51" s="44"/>
      <c r="O51" s="44"/>
      <c r="P51" s="44"/>
      <c r="Q51" s="45"/>
    </row>
    <row r="149" spans="20:42" ht="15.75" thickBot="1" x14ac:dyDescent="0.3"/>
    <row r="150" spans="20:42" x14ac:dyDescent="0.25">
      <c r="W150" t="s">
        <v>8</v>
      </c>
      <c r="Z150" t="s">
        <v>9</v>
      </c>
      <c r="AD150" t="s">
        <v>14</v>
      </c>
      <c r="AH150" s="52" t="s">
        <v>66</v>
      </c>
      <c r="AI150" s="31"/>
      <c r="AJ150" s="31"/>
      <c r="AK150" s="31"/>
      <c r="AL150" s="31"/>
      <c r="AM150" s="31"/>
      <c r="AN150" s="31"/>
      <c r="AO150" s="31"/>
      <c r="AP150" s="32"/>
    </row>
    <row r="151" spans="20:42" x14ac:dyDescent="0.25">
      <c r="W151">
        <v>10</v>
      </c>
      <c r="X151">
        <v>0</v>
      </c>
      <c r="Y151">
        <v>0</v>
      </c>
      <c r="Z151">
        <v>10</v>
      </c>
      <c r="AA151">
        <v>0</v>
      </c>
      <c r="AB151">
        <v>0</v>
      </c>
      <c r="AH151" s="33"/>
      <c r="AI151" s="5"/>
      <c r="AJ151" s="5"/>
      <c r="AK151" s="5"/>
      <c r="AL151" s="5"/>
      <c r="AM151" s="5"/>
      <c r="AN151" s="5"/>
      <c r="AO151" s="5"/>
      <c r="AP151" s="34"/>
    </row>
    <row r="152" spans="20:42" x14ac:dyDescent="0.25">
      <c r="W152">
        <v>0</v>
      </c>
      <c r="X152">
        <v>10</v>
      </c>
      <c r="Y152">
        <v>0</v>
      </c>
      <c r="Z152">
        <v>0</v>
      </c>
      <c r="AA152">
        <v>10</v>
      </c>
      <c r="AB152">
        <v>0</v>
      </c>
      <c r="AH152" s="33" t="s">
        <v>32</v>
      </c>
      <c r="AI152" s="5"/>
      <c r="AJ152" s="5"/>
      <c r="AK152" s="5"/>
      <c r="AL152" s="5"/>
      <c r="AM152" s="5"/>
      <c r="AN152" s="5"/>
      <c r="AO152" s="5"/>
      <c r="AP152" s="34"/>
    </row>
    <row r="153" spans="20:42" x14ac:dyDescent="0.25">
      <c r="W153">
        <v>0</v>
      </c>
      <c r="X153">
        <v>0</v>
      </c>
      <c r="Y153">
        <v>10</v>
      </c>
      <c r="Z153">
        <v>0</v>
      </c>
      <c r="AA153">
        <v>0</v>
      </c>
      <c r="AB153">
        <v>10</v>
      </c>
      <c r="AH153" s="33" t="s">
        <v>26</v>
      </c>
      <c r="AI153" s="5"/>
      <c r="AJ153" s="5"/>
      <c r="AK153" s="5"/>
      <c r="AL153" s="5"/>
      <c r="AM153" s="5"/>
      <c r="AN153" s="19">
        <v>123.99999955114886</v>
      </c>
      <c r="AO153" s="42">
        <v>30.812121212121212</v>
      </c>
      <c r="AP153" s="34"/>
    </row>
    <row r="154" spans="20:42" x14ac:dyDescent="0.25">
      <c r="T154">
        <v>20</v>
      </c>
      <c r="U154">
        <v>0</v>
      </c>
      <c r="V154">
        <v>0</v>
      </c>
      <c r="W154" s="10">
        <v>124</v>
      </c>
      <c r="X154" s="2">
        <v>124</v>
      </c>
      <c r="Y154" s="3">
        <v>124</v>
      </c>
      <c r="Z154" s="1">
        <v>0</v>
      </c>
      <c r="AA154" s="2">
        <v>28</v>
      </c>
      <c r="AB154" s="13">
        <v>41</v>
      </c>
      <c r="AD154" s="1">
        <v>124</v>
      </c>
      <c r="AE154" s="2">
        <v>152</v>
      </c>
      <c r="AF154" s="3">
        <v>165</v>
      </c>
      <c r="AH154" s="33" t="s">
        <v>33</v>
      </c>
      <c r="AI154" s="5"/>
      <c r="AJ154" s="5"/>
      <c r="AK154" s="5"/>
      <c r="AL154" s="5"/>
      <c r="AM154" s="5"/>
      <c r="AN154" s="5"/>
      <c r="AO154" s="5"/>
      <c r="AP154" s="34"/>
    </row>
    <row r="155" spans="20:42" ht="15.75" thickBot="1" x14ac:dyDescent="0.3">
      <c r="T155">
        <v>0</v>
      </c>
      <c r="U155">
        <v>20</v>
      </c>
      <c r="V155">
        <v>0</v>
      </c>
      <c r="W155" s="4">
        <v>28</v>
      </c>
      <c r="X155" s="5">
        <v>28</v>
      </c>
      <c r="Y155" s="6">
        <v>28</v>
      </c>
      <c r="Z155" s="14">
        <v>124</v>
      </c>
      <c r="AA155" s="5">
        <v>0</v>
      </c>
      <c r="AB155" s="6">
        <v>41</v>
      </c>
      <c r="AD155" s="4">
        <v>152</v>
      </c>
      <c r="AE155" s="5">
        <v>28</v>
      </c>
      <c r="AF155" s="6">
        <v>69</v>
      </c>
      <c r="AH155" s="43" t="s">
        <v>34</v>
      </c>
      <c r="AI155" s="44"/>
      <c r="AJ155" s="44"/>
      <c r="AK155" s="44"/>
      <c r="AL155" s="44"/>
      <c r="AM155" s="44"/>
      <c r="AN155" s="44"/>
      <c r="AO155" s="44"/>
      <c r="AP155" s="45"/>
    </row>
    <row r="156" spans="20:42" ht="15.75" thickBot="1" x14ac:dyDescent="0.3">
      <c r="T156">
        <v>0</v>
      </c>
      <c r="U156">
        <v>0</v>
      </c>
      <c r="V156">
        <v>20</v>
      </c>
      <c r="W156" s="4">
        <v>41</v>
      </c>
      <c r="X156" s="5">
        <v>41</v>
      </c>
      <c r="Y156" s="6">
        <v>41</v>
      </c>
      <c r="Z156" s="14">
        <v>124</v>
      </c>
      <c r="AA156" s="5">
        <v>28</v>
      </c>
      <c r="AB156" s="6">
        <v>0</v>
      </c>
      <c r="AD156" s="4">
        <v>165</v>
      </c>
      <c r="AE156" s="5">
        <v>69</v>
      </c>
      <c r="AF156" s="6">
        <v>41</v>
      </c>
    </row>
    <row r="157" spans="20:42" x14ac:dyDescent="0.25">
      <c r="T157">
        <v>10</v>
      </c>
      <c r="U157">
        <v>10</v>
      </c>
      <c r="V157">
        <v>0</v>
      </c>
      <c r="W157" s="4">
        <v>90</v>
      </c>
      <c r="X157" s="5">
        <v>138</v>
      </c>
      <c r="Y157" s="12">
        <v>152</v>
      </c>
      <c r="Z157" s="14">
        <v>62</v>
      </c>
      <c r="AA157" s="5">
        <v>14</v>
      </c>
      <c r="AB157" s="6">
        <v>41</v>
      </c>
      <c r="AD157" s="4">
        <v>152</v>
      </c>
      <c r="AE157" s="5">
        <v>152</v>
      </c>
      <c r="AF157" s="12">
        <v>193</v>
      </c>
      <c r="AH157" s="52" t="s">
        <v>67</v>
      </c>
      <c r="AI157" s="31"/>
      <c r="AJ157" s="31"/>
      <c r="AK157" s="31"/>
      <c r="AL157" s="31"/>
      <c r="AM157" s="32"/>
    </row>
    <row r="158" spans="20:42" x14ac:dyDescent="0.25">
      <c r="T158">
        <v>10</v>
      </c>
      <c r="U158">
        <v>0</v>
      </c>
      <c r="V158">
        <v>10</v>
      </c>
      <c r="W158" s="4">
        <v>103</v>
      </c>
      <c r="X158" s="11">
        <v>165</v>
      </c>
      <c r="Y158" s="6">
        <v>144.5</v>
      </c>
      <c r="Z158" s="14">
        <v>62</v>
      </c>
      <c r="AA158" s="5">
        <v>28</v>
      </c>
      <c r="AB158" s="6">
        <v>20.5</v>
      </c>
      <c r="AD158" s="4">
        <v>165</v>
      </c>
      <c r="AE158" s="11">
        <v>193</v>
      </c>
      <c r="AF158" s="6">
        <v>165</v>
      </c>
      <c r="AH158" s="33"/>
      <c r="AI158" s="5"/>
      <c r="AJ158" s="5"/>
      <c r="AK158" s="5"/>
      <c r="AL158" s="16" t="s">
        <v>38</v>
      </c>
      <c r="AM158" s="34"/>
    </row>
    <row r="159" spans="20:42" x14ac:dyDescent="0.25">
      <c r="T159">
        <v>0</v>
      </c>
      <c r="U159">
        <v>10</v>
      </c>
      <c r="V159">
        <v>10</v>
      </c>
      <c r="W159" s="7">
        <v>69</v>
      </c>
      <c r="X159" s="8">
        <v>55</v>
      </c>
      <c r="Y159" s="9">
        <v>48.5</v>
      </c>
      <c r="Z159" s="15">
        <v>124</v>
      </c>
      <c r="AA159" s="8">
        <v>14</v>
      </c>
      <c r="AB159" s="9">
        <v>20.5</v>
      </c>
      <c r="AD159" s="15">
        <v>193</v>
      </c>
      <c r="AE159" s="8">
        <v>69</v>
      </c>
      <c r="AF159" s="9">
        <v>69</v>
      </c>
      <c r="AH159" s="33" t="s">
        <v>37</v>
      </c>
      <c r="AI159" s="10">
        <v>124</v>
      </c>
      <c r="AJ159" s="2">
        <v>124</v>
      </c>
      <c r="AK159" s="2">
        <v>124</v>
      </c>
      <c r="AL159" s="17">
        <f>MIN(AI159:AK159)</f>
        <v>124</v>
      </c>
      <c r="AM159" s="34"/>
    </row>
    <row r="160" spans="20:42" x14ac:dyDescent="0.25">
      <c r="AH160" s="33"/>
      <c r="AI160" s="4">
        <v>28</v>
      </c>
      <c r="AJ160" s="5">
        <v>28</v>
      </c>
      <c r="AK160" s="5">
        <v>28</v>
      </c>
      <c r="AL160" s="17">
        <f t="shared" ref="AL160:AL164" si="6">MIN(AI160:AK160)</f>
        <v>28</v>
      </c>
      <c r="AM160" s="34"/>
    </row>
    <row r="161" spans="20:39" ht="15.75" thickBot="1" x14ac:dyDescent="0.3">
      <c r="AH161" s="33"/>
      <c r="AI161" s="4">
        <v>41</v>
      </c>
      <c r="AJ161" s="5">
        <v>41</v>
      </c>
      <c r="AK161" s="5">
        <v>41</v>
      </c>
      <c r="AL161" s="17">
        <f t="shared" si="6"/>
        <v>41</v>
      </c>
      <c r="AM161" s="34"/>
    </row>
    <row r="162" spans="20:39" x14ac:dyDescent="0.25">
      <c r="T162" s="52" t="s">
        <v>27</v>
      </c>
      <c r="U162" s="31"/>
      <c r="V162" s="31"/>
      <c r="W162" s="32"/>
      <c r="Y162" s="52" t="s">
        <v>45</v>
      </c>
      <c r="Z162" s="31"/>
      <c r="AA162" s="31"/>
      <c r="AB162" s="31"/>
      <c r="AC162" s="32"/>
      <c r="AH162" s="33"/>
      <c r="AI162" s="4">
        <v>90</v>
      </c>
      <c r="AJ162" s="5">
        <v>138</v>
      </c>
      <c r="AK162" s="11">
        <v>152</v>
      </c>
      <c r="AL162" s="17">
        <f t="shared" si="6"/>
        <v>90</v>
      </c>
      <c r="AM162" s="34"/>
    </row>
    <row r="163" spans="20:39" x14ac:dyDescent="0.25">
      <c r="T163" s="33"/>
      <c r="U163" s="5" t="s">
        <v>29</v>
      </c>
      <c r="V163" s="5" t="s">
        <v>30</v>
      </c>
      <c r="W163" s="34" t="s">
        <v>31</v>
      </c>
      <c r="Y163" s="33" t="s">
        <v>46</v>
      </c>
      <c r="Z163" s="5"/>
      <c r="AA163" s="5" t="s">
        <v>47</v>
      </c>
      <c r="AB163" s="5"/>
      <c r="AC163" s="34"/>
      <c r="AH163" s="33"/>
      <c r="AI163" s="4">
        <v>103</v>
      </c>
      <c r="AJ163" s="11">
        <v>165</v>
      </c>
      <c r="AK163" s="5">
        <v>144.5</v>
      </c>
      <c r="AL163" s="17">
        <f t="shared" si="6"/>
        <v>103</v>
      </c>
      <c r="AM163" s="34"/>
    </row>
    <row r="164" spans="20:39" x14ac:dyDescent="0.25">
      <c r="T164" s="66" t="s">
        <v>28</v>
      </c>
      <c r="U164" s="5">
        <f>AL165</f>
        <v>124</v>
      </c>
      <c r="V164" s="5">
        <f>AL173</f>
        <v>0</v>
      </c>
      <c r="W164" s="34">
        <f>W165</f>
        <v>193</v>
      </c>
      <c r="Y164" s="33">
        <f>U164+V164</f>
        <v>124</v>
      </c>
      <c r="Z164" s="5"/>
      <c r="AA164" s="5" t="s">
        <v>48</v>
      </c>
      <c r="AB164" s="5"/>
      <c r="AC164" s="34"/>
      <c r="AH164" s="33"/>
      <c r="AI164" s="7">
        <v>69</v>
      </c>
      <c r="AJ164" s="8">
        <v>55</v>
      </c>
      <c r="AK164" s="5">
        <v>48.5</v>
      </c>
      <c r="AL164" s="18">
        <f t="shared" si="6"/>
        <v>48.5</v>
      </c>
      <c r="AM164" s="34"/>
    </row>
    <row r="165" spans="20:39" x14ac:dyDescent="0.25">
      <c r="T165" s="66" t="s">
        <v>35</v>
      </c>
      <c r="U165" s="5">
        <f>AN153</f>
        <v>123.99999955114886</v>
      </c>
      <c r="V165" s="5">
        <f>AO153</f>
        <v>30.812121212121212</v>
      </c>
      <c r="W165" s="34">
        <f>MAX(AD154:AF159)</f>
        <v>193</v>
      </c>
      <c r="Y165" s="33">
        <f t="shared" ref="Y165:Y166" si="7">U165+V165</f>
        <v>154.81212076327006</v>
      </c>
      <c r="Z165" s="5"/>
      <c r="AA165" s="5" t="s">
        <v>48</v>
      </c>
      <c r="AB165" s="5"/>
      <c r="AC165" s="34"/>
      <c r="AH165" s="33"/>
      <c r="AI165" s="5"/>
      <c r="AJ165" s="5"/>
      <c r="AK165" s="21" t="s">
        <v>39</v>
      </c>
      <c r="AL165" s="53">
        <f>MAX(AL159:AL164)</f>
        <v>124</v>
      </c>
      <c r="AM165" s="34"/>
    </row>
    <row r="166" spans="20:39" ht="15.75" thickBot="1" x14ac:dyDescent="0.3">
      <c r="T166" s="76" t="s">
        <v>36</v>
      </c>
      <c r="U166" s="44">
        <f>AL184</f>
        <v>137.5</v>
      </c>
      <c r="V166" s="44">
        <f>AL192</f>
        <v>0</v>
      </c>
      <c r="W166" s="45">
        <f>W165</f>
        <v>193</v>
      </c>
      <c r="Y166" s="43">
        <f t="shared" si="7"/>
        <v>137.5</v>
      </c>
      <c r="Z166" s="44"/>
      <c r="AA166" s="44" t="s">
        <v>49</v>
      </c>
      <c r="AB166" s="44"/>
      <c r="AC166" s="45"/>
      <c r="AH166" s="33"/>
      <c r="AI166" s="5"/>
      <c r="AJ166" s="5"/>
      <c r="AK166" s="5"/>
      <c r="AL166" s="5"/>
      <c r="AM166" s="34"/>
    </row>
    <row r="167" spans="20:39" ht="15.75" thickBot="1" x14ac:dyDescent="0.3">
      <c r="AH167" s="33" t="s">
        <v>40</v>
      </c>
      <c r="AI167" s="1">
        <v>0</v>
      </c>
      <c r="AJ167" s="2">
        <v>28</v>
      </c>
      <c r="AK167" s="54">
        <v>41</v>
      </c>
      <c r="AL167" s="5"/>
      <c r="AM167" s="34"/>
    </row>
    <row r="168" spans="20:39" x14ac:dyDescent="0.25">
      <c r="T168" s="52" t="s">
        <v>50</v>
      </c>
      <c r="U168" s="31"/>
      <c r="V168" s="31"/>
      <c r="W168" s="31"/>
      <c r="X168" s="31"/>
      <c r="Y168" s="31"/>
      <c r="Z168" s="31"/>
      <c r="AA168" s="32"/>
      <c r="AH168" s="33"/>
      <c r="AI168" s="14">
        <v>124</v>
      </c>
      <c r="AJ168" s="5">
        <v>0</v>
      </c>
      <c r="AK168" s="5">
        <v>41</v>
      </c>
      <c r="AL168" s="5"/>
      <c r="AM168" s="34"/>
    </row>
    <row r="169" spans="20:39" x14ac:dyDescent="0.25">
      <c r="T169" s="33" t="s">
        <v>51</v>
      </c>
      <c r="U169" s="5"/>
      <c r="V169" s="5"/>
      <c r="W169" s="5"/>
      <c r="X169" s="5"/>
      <c r="Y169" s="5"/>
      <c r="Z169" s="5"/>
      <c r="AA169" s="34"/>
      <c r="AH169" s="33"/>
      <c r="AI169" s="14">
        <v>124</v>
      </c>
      <c r="AJ169" s="5">
        <v>28</v>
      </c>
      <c r="AK169" s="5">
        <v>0</v>
      </c>
      <c r="AL169" s="5"/>
      <c r="AM169" s="34"/>
    </row>
    <row r="170" spans="20:39" x14ac:dyDescent="0.25">
      <c r="T170" s="66" t="s">
        <v>52</v>
      </c>
      <c r="U170" s="5"/>
      <c r="V170" s="5"/>
      <c r="W170" s="5"/>
      <c r="X170" s="5"/>
      <c r="Y170" s="5"/>
      <c r="Z170" s="5"/>
      <c r="AA170" s="34"/>
      <c r="AH170" s="33"/>
      <c r="AI170" s="14">
        <v>62</v>
      </c>
      <c r="AJ170" s="5">
        <v>14</v>
      </c>
      <c r="AK170" s="5">
        <v>41</v>
      </c>
      <c r="AL170" s="5"/>
      <c r="AM170" s="34"/>
    </row>
    <row r="171" spans="20:39" x14ac:dyDescent="0.25">
      <c r="T171" s="33"/>
      <c r="U171" s="5" t="s">
        <v>54</v>
      </c>
      <c r="V171" s="5" t="s">
        <v>55</v>
      </c>
      <c r="W171" s="5" t="s">
        <v>56</v>
      </c>
      <c r="X171" s="34" t="s">
        <v>57</v>
      </c>
      <c r="Y171" s="5"/>
      <c r="Z171" s="5"/>
      <c r="AA171" s="34"/>
      <c r="AH171" s="33"/>
      <c r="AI171" s="14">
        <v>62</v>
      </c>
      <c r="AJ171" s="5">
        <v>28</v>
      </c>
      <c r="AK171" s="5">
        <v>20.5</v>
      </c>
      <c r="AL171" s="5"/>
      <c r="AM171" s="34"/>
    </row>
    <row r="172" spans="20:39" x14ac:dyDescent="0.25">
      <c r="T172" s="33" t="s">
        <v>53</v>
      </c>
      <c r="U172" s="5">
        <f>U164+X172/2</f>
        <v>158.5</v>
      </c>
      <c r="V172" s="5">
        <f>V164+X172/2</f>
        <v>34.5</v>
      </c>
      <c r="W172" s="5">
        <f>U172+V172</f>
        <v>193</v>
      </c>
      <c r="X172" s="5">
        <f>W164-U164-V164</f>
        <v>69</v>
      </c>
      <c r="Y172" s="5"/>
      <c r="Z172" s="5"/>
      <c r="AA172" s="34"/>
      <c r="AH172" s="33"/>
      <c r="AI172" s="14">
        <v>124</v>
      </c>
      <c r="AJ172" s="5">
        <v>14</v>
      </c>
      <c r="AK172" s="5">
        <v>20.5</v>
      </c>
      <c r="AL172" s="16" t="s">
        <v>39</v>
      </c>
      <c r="AM172" s="34"/>
    </row>
    <row r="173" spans="20:39" x14ac:dyDescent="0.25">
      <c r="T173" s="33" t="s">
        <v>58</v>
      </c>
      <c r="U173" s="5">
        <f>(W164-V164)/(2*W164-U164-V164)*W164</f>
        <v>142.17175572519082</v>
      </c>
      <c r="V173" s="5">
        <f>(W164-U164)/(2*W164-U164-V164)*W164</f>
        <v>50.828244274809158</v>
      </c>
      <c r="W173" s="5">
        <f>U173+V173</f>
        <v>192.99999999999997</v>
      </c>
      <c r="X173" s="5"/>
      <c r="Y173" s="5"/>
      <c r="Z173" s="5"/>
      <c r="AA173" s="34"/>
      <c r="AH173" s="21" t="s">
        <v>38</v>
      </c>
      <c r="AI173" s="22">
        <f>MIN(AI167:AI172)</f>
        <v>0</v>
      </c>
      <c r="AJ173" s="22">
        <f t="shared" ref="AJ173:AK173" si="8">MIN(AJ167:AJ172)</f>
        <v>0</v>
      </c>
      <c r="AK173" s="22">
        <f t="shared" si="8"/>
        <v>0</v>
      </c>
      <c r="AL173" s="55">
        <f>MAX(AL167:AL172)</f>
        <v>0</v>
      </c>
      <c r="AM173" s="34"/>
    </row>
    <row r="174" spans="20:39" ht="15.75" thickBot="1" x14ac:dyDescent="0.3">
      <c r="T174" s="33" t="s">
        <v>59</v>
      </c>
      <c r="U174" s="5">
        <f>U164/(U164+V164)*W164</f>
        <v>193</v>
      </c>
      <c r="V174" s="5">
        <f>V164/(U164+V164)*W164</f>
        <v>0</v>
      </c>
      <c r="W174" s="5">
        <f>U174+V174</f>
        <v>193</v>
      </c>
      <c r="X174" s="5"/>
      <c r="Y174" s="5"/>
      <c r="Z174" s="5"/>
      <c r="AA174" s="34"/>
      <c r="AH174" s="43"/>
      <c r="AI174" s="44"/>
      <c r="AJ174" s="44"/>
      <c r="AK174" s="44"/>
      <c r="AL174" s="44"/>
      <c r="AM174" s="45"/>
    </row>
    <row r="175" spans="20:39" ht="15.75" thickBot="1" x14ac:dyDescent="0.3">
      <c r="T175" s="33"/>
      <c r="U175" s="5"/>
      <c r="V175" s="5"/>
      <c r="W175" s="5"/>
      <c r="X175" s="5"/>
      <c r="Y175" s="5"/>
      <c r="Z175" s="5"/>
      <c r="AA175" s="34"/>
    </row>
    <row r="176" spans="20:39" x14ac:dyDescent="0.25">
      <c r="T176" s="66" t="s">
        <v>60</v>
      </c>
      <c r="U176" s="5"/>
      <c r="V176" s="5"/>
      <c r="W176" s="5"/>
      <c r="X176" s="5"/>
      <c r="Y176" s="5"/>
      <c r="Z176" s="5"/>
      <c r="AA176" s="34"/>
      <c r="AH176" s="52" t="s">
        <v>68</v>
      </c>
      <c r="AI176" s="31"/>
      <c r="AJ176" s="31"/>
      <c r="AK176" s="31"/>
      <c r="AL176" s="31"/>
      <c r="AM176" s="32"/>
    </row>
    <row r="177" spans="20:39" x14ac:dyDescent="0.25">
      <c r="T177" s="33"/>
      <c r="U177" s="5" t="s">
        <v>54</v>
      </c>
      <c r="V177" s="5" t="s">
        <v>55</v>
      </c>
      <c r="W177" s="5" t="s">
        <v>56</v>
      </c>
      <c r="X177" s="34" t="s">
        <v>57</v>
      </c>
      <c r="Y177" s="5"/>
      <c r="Z177" s="5"/>
      <c r="AA177" s="34"/>
      <c r="AH177" s="33"/>
      <c r="AI177" s="5"/>
      <c r="AJ177" s="5"/>
      <c r="AK177" s="5"/>
      <c r="AL177" s="16" t="s">
        <v>42</v>
      </c>
      <c r="AM177" s="56" t="s">
        <v>41</v>
      </c>
    </row>
    <row r="178" spans="20:39" x14ac:dyDescent="0.25">
      <c r="T178" s="33" t="s">
        <v>53</v>
      </c>
      <c r="U178" s="5">
        <f>U165+X178/2</f>
        <v>143.09393916951382</v>
      </c>
      <c r="V178" s="5">
        <f>V165+X178/2</f>
        <v>49.906060830486176</v>
      </c>
      <c r="W178" s="5">
        <f>W164</f>
        <v>193</v>
      </c>
      <c r="X178" s="5">
        <f>W165-V165-U165</f>
        <v>38.187879236729927</v>
      </c>
      <c r="Y178" s="5"/>
      <c r="Z178" s="5"/>
      <c r="AA178" s="34"/>
      <c r="AH178" s="33" t="s">
        <v>37</v>
      </c>
      <c r="AI178" s="10">
        <v>124</v>
      </c>
      <c r="AJ178" s="2">
        <v>124</v>
      </c>
      <c r="AK178" s="2">
        <v>124</v>
      </c>
      <c r="AL178" s="17">
        <f t="array" ref="AL178:AL183">MMULT(AI178:AK183,AM178:AM180)</f>
        <v>123.99999999999999</v>
      </c>
      <c r="AM178" s="34">
        <f>1/3</f>
        <v>0.33333333333333331</v>
      </c>
    </row>
    <row r="179" spans="20:39" x14ac:dyDescent="0.25">
      <c r="T179" s="33" t="s">
        <v>58</v>
      </c>
      <c r="U179" s="5">
        <f>(W165-V165)/(2*W165-U165-V165)*W165</f>
        <v>135.39749881959844</v>
      </c>
      <c r="V179" s="5">
        <f>(W165-U165)/(2*W165-U165-V165)*W165</f>
        <v>57.602501180401553</v>
      </c>
      <c r="W179" s="5">
        <f>W164</f>
        <v>193</v>
      </c>
      <c r="X179" s="5"/>
      <c r="Y179" s="5"/>
      <c r="Z179" s="5"/>
      <c r="AA179" s="34"/>
      <c r="AH179" s="33"/>
      <c r="AI179" s="4">
        <v>28</v>
      </c>
      <c r="AJ179" s="5">
        <v>28</v>
      </c>
      <c r="AK179" s="5">
        <v>28</v>
      </c>
      <c r="AL179" s="17">
        <v>27.999999999999996</v>
      </c>
      <c r="AM179" s="34">
        <f>1/3</f>
        <v>0.33333333333333331</v>
      </c>
    </row>
    <row r="180" spans="20:39" ht="15.75" thickBot="1" x14ac:dyDescent="0.3">
      <c r="T180" s="43" t="s">
        <v>59</v>
      </c>
      <c r="U180" s="44">
        <f>U165/(U165+V165)*W165</f>
        <v>154.58737852940592</v>
      </c>
      <c r="V180" s="44">
        <f>V165/(U165+V165)*W165</f>
        <v>38.412621470594097</v>
      </c>
      <c r="W180" s="44">
        <f>SUM(U180:V180)</f>
        <v>193.00000000000003</v>
      </c>
      <c r="X180" s="44"/>
      <c r="Y180" s="44"/>
      <c r="Z180" s="44"/>
      <c r="AA180" s="45"/>
      <c r="AH180" s="33"/>
      <c r="AI180" s="4">
        <v>41</v>
      </c>
      <c r="AJ180" s="5">
        <v>41</v>
      </c>
      <c r="AK180" s="5">
        <v>41</v>
      </c>
      <c r="AL180" s="17">
        <v>41</v>
      </c>
      <c r="AM180" s="57">
        <f>1/3</f>
        <v>0.33333333333333331</v>
      </c>
    </row>
    <row r="181" spans="20:39" x14ac:dyDescent="0.25">
      <c r="AH181" s="33"/>
      <c r="AI181" s="4">
        <v>90</v>
      </c>
      <c r="AJ181" s="5">
        <v>138</v>
      </c>
      <c r="AK181" s="11">
        <v>152</v>
      </c>
      <c r="AL181" s="17">
        <v>126.66666666666666</v>
      </c>
      <c r="AM181" s="34"/>
    </row>
    <row r="182" spans="20:39" x14ac:dyDescent="0.25">
      <c r="AH182" s="33"/>
      <c r="AI182" s="4">
        <v>103</v>
      </c>
      <c r="AJ182" s="11">
        <v>165</v>
      </c>
      <c r="AK182" s="5">
        <v>144.5</v>
      </c>
      <c r="AL182" s="17">
        <v>137.5</v>
      </c>
      <c r="AM182" s="34"/>
    </row>
    <row r="183" spans="20:39" x14ac:dyDescent="0.25">
      <c r="AH183" s="33"/>
      <c r="AI183" s="7">
        <v>69</v>
      </c>
      <c r="AJ183" s="8">
        <v>55</v>
      </c>
      <c r="AK183" s="8">
        <v>48.5</v>
      </c>
      <c r="AL183" s="18">
        <v>57.499999999999993</v>
      </c>
      <c r="AM183" s="34"/>
    </row>
    <row r="184" spans="20:39" x14ac:dyDescent="0.25">
      <c r="AH184" s="33"/>
      <c r="AI184" s="5"/>
      <c r="AJ184" s="5"/>
      <c r="AK184" s="21" t="s">
        <v>39</v>
      </c>
      <c r="AL184" s="53">
        <f>MAX(AL178:AL183)</f>
        <v>137.5</v>
      </c>
      <c r="AM184" s="34"/>
    </row>
    <row r="185" spans="20:39" x14ac:dyDescent="0.25">
      <c r="AH185" s="33"/>
      <c r="AI185" s="5"/>
      <c r="AJ185" s="5"/>
      <c r="AK185" s="5"/>
      <c r="AL185" s="5"/>
      <c r="AM185" s="36" t="s">
        <v>43</v>
      </c>
    </row>
    <row r="186" spans="20:39" x14ac:dyDescent="0.25">
      <c r="AH186" s="33" t="s">
        <v>40</v>
      </c>
      <c r="AI186" s="1">
        <v>0</v>
      </c>
      <c r="AJ186" s="2">
        <v>28</v>
      </c>
      <c r="AK186" s="54">
        <v>41</v>
      </c>
      <c r="AL186" s="5"/>
      <c r="AM186" s="38">
        <f>1/6</f>
        <v>0.16666666666666666</v>
      </c>
    </row>
    <row r="187" spans="20:39" x14ac:dyDescent="0.25">
      <c r="AH187" s="33"/>
      <c r="AI187" s="14">
        <v>124</v>
      </c>
      <c r="AJ187" s="5">
        <v>0</v>
      </c>
      <c r="AK187" s="5">
        <v>41</v>
      </c>
      <c r="AL187" s="5"/>
      <c r="AM187" s="38">
        <f t="shared" ref="AM187:AM191" si="9">1/6</f>
        <v>0.16666666666666666</v>
      </c>
    </row>
    <row r="188" spans="20:39" x14ac:dyDescent="0.25">
      <c r="AH188" s="33"/>
      <c r="AI188" s="14">
        <v>124</v>
      </c>
      <c r="AJ188" s="5">
        <v>28</v>
      </c>
      <c r="AK188" s="5">
        <v>0</v>
      </c>
      <c r="AL188" s="5"/>
      <c r="AM188" s="38">
        <f t="shared" si="9"/>
        <v>0.16666666666666666</v>
      </c>
    </row>
    <row r="189" spans="20:39" x14ac:dyDescent="0.25">
      <c r="AH189" s="33"/>
      <c r="AI189" s="14">
        <v>62</v>
      </c>
      <c r="AJ189" s="5">
        <v>14</v>
      </c>
      <c r="AK189" s="5">
        <v>41</v>
      </c>
      <c r="AL189" s="5"/>
      <c r="AM189" s="38">
        <f t="shared" si="9"/>
        <v>0.16666666666666666</v>
      </c>
    </row>
    <row r="190" spans="20:39" x14ac:dyDescent="0.25">
      <c r="AH190" s="33"/>
      <c r="AI190" s="14">
        <v>62</v>
      </c>
      <c r="AJ190" s="5">
        <v>28</v>
      </c>
      <c r="AK190" s="5">
        <v>20.5</v>
      </c>
      <c r="AL190" s="5"/>
      <c r="AM190" s="38">
        <f t="shared" si="9"/>
        <v>0.16666666666666666</v>
      </c>
    </row>
    <row r="191" spans="20:39" x14ac:dyDescent="0.25">
      <c r="AH191" s="33"/>
      <c r="AI191" s="14">
        <v>124</v>
      </c>
      <c r="AJ191" s="5">
        <v>14</v>
      </c>
      <c r="AK191" s="5">
        <v>20.5</v>
      </c>
      <c r="AL191" s="1" t="s">
        <v>39</v>
      </c>
      <c r="AM191" s="39">
        <f t="shared" si="9"/>
        <v>0.16666666666666666</v>
      </c>
    </row>
    <row r="192" spans="20:39" x14ac:dyDescent="0.25">
      <c r="AH192" s="58" t="s">
        <v>44</v>
      </c>
      <c r="AI192" s="22">
        <f>SUMPRODUCT(AI186:AI191,$T$37:$T$42)</f>
        <v>0</v>
      </c>
      <c r="AJ192" s="22">
        <f t="shared" ref="AJ192:AK192" si="10">SUMPRODUCT(AJ186:AJ191,$T$37:$T$42)</f>
        <v>0</v>
      </c>
      <c r="AK192" s="22">
        <f t="shared" si="10"/>
        <v>0</v>
      </c>
      <c r="AL192" s="55">
        <f>MAX(AI192:AK192)</f>
        <v>0</v>
      </c>
      <c r="AM192" s="34"/>
    </row>
    <row r="193" spans="34:39" ht="15.75" thickBot="1" x14ac:dyDescent="0.3">
      <c r="AH193" s="43"/>
      <c r="AI193" s="44"/>
      <c r="AJ193" s="44"/>
      <c r="AK193" s="44"/>
      <c r="AL193" s="44"/>
      <c r="AM193" s="45"/>
    </row>
  </sheetData>
  <mergeCells count="1">
    <mergeCell ref="A27:I28"/>
  </mergeCells>
  <pageMargins left="0.7" right="0.7" top="0.78740157499999996" bottom="0.78740157499999996"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82"/>
  <sheetViews>
    <sheetView workbookViewId="0">
      <selection activeCell="D12" sqref="D12:F82"/>
    </sheetView>
  </sheetViews>
  <sheetFormatPr defaultRowHeight="15" x14ac:dyDescent="0.25"/>
  <sheetData>
    <row r="1" spans="1:19" ht="33" customHeight="1" x14ac:dyDescent="0.25">
      <c r="A1" s="78" t="s">
        <v>72</v>
      </c>
      <c r="B1" s="78"/>
      <c r="C1" s="78"/>
      <c r="D1" s="78"/>
      <c r="E1" s="78"/>
      <c r="F1" s="78"/>
      <c r="G1" s="78"/>
      <c r="H1" s="78"/>
      <c r="I1" s="78"/>
      <c r="J1" s="78"/>
      <c r="K1" s="78"/>
      <c r="L1" s="78"/>
      <c r="M1" s="78"/>
      <c r="N1" s="78"/>
      <c r="O1" s="78"/>
      <c r="P1" s="78"/>
    </row>
    <row r="2" spans="1:19" ht="31.5" customHeight="1" x14ac:dyDescent="0.25">
      <c r="A2" s="78" t="s">
        <v>70</v>
      </c>
      <c r="B2" s="78"/>
      <c r="C2" s="78"/>
      <c r="D2" s="78"/>
      <c r="E2" s="78"/>
      <c r="F2" s="78"/>
      <c r="G2" s="78"/>
      <c r="H2" s="78"/>
      <c r="I2" s="78"/>
      <c r="J2" s="78"/>
      <c r="K2" s="78"/>
      <c r="L2" s="78"/>
      <c r="M2" s="78"/>
      <c r="N2" s="78"/>
      <c r="O2" s="78"/>
      <c r="P2" s="78"/>
    </row>
    <row r="3" spans="1:19" ht="47.25" customHeight="1" x14ac:dyDescent="0.25">
      <c r="A3" s="78" t="s">
        <v>71</v>
      </c>
      <c r="B3" s="78"/>
      <c r="C3" s="78"/>
      <c r="D3" s="78"/>
      <c r="E3" s="78"/>
      <c r="F3" s="78"/>
      <c r="G3" s="78"/>
      <c r="H3" s="78"/>
      <c r="I3" s="78"/>
      <c r="J3" s="78"/>
      <c r="K3" s="78"/>
      <c r="L3" s="78"/>
      <c r="M3" s="78"/>
      <c r="N3" s="78"/>
      <c r="O3" s="78"/>
      <c r="P3" s="78"/>
    </row>
    <row r="4" spans="1:19" ht="47.25" customHeight="1" x14ac:dyDescent="0.25">
      <c r="A4" s="83" t="s">
        <v>73</v>
      </c>
      <c r="B4" s="83"/>
      <c r="C4" s="83"/>
      <c r="D4" s="83"/>
      <c r="E4" s="83"/>
      <c r="F4" s="83"/>
      <c r="G4" s="83"/>
      <c r="H4" s="83"/>
      <c r="I4" s="83"/>
      <c r="J4" s="83"/>
      <c r="K4" s="83"/>
      <c r="L4" s="83"/>
      <c r="M4" s="83"/>
      <c r="N4" s="83"/>
      <c r="O4" s="83"/>
      <c r="P4" s="83"/>
    </row>
    <row r="5" spans="1:19" ht="15.75" thickBot="1" x14ac:dyDescent="0.3">
      <c r="B5">
        <v>1</v>
      </c>
      <c r="C5">
        <v>2</v>
      </c>
      <c r="D5">
        <v>3</v>
      </c>
    </row>
    <row r="6" spans="1:19" x14ac:dyDescent="0.25">
      <c r="A6">
        <v>1</v>
      </c>
      <c r="B6" s="70">
        <v>3</v>
      </c>
      <c r="C6" s="71">
        <v>2</v>
      </c>
      <c r="D6" s="72">
        <v>4</v>
      </c>
      <c r="S6" s="59"/>
    </row>
    <row r="7" spans="1:19" ht="15.75" thickBot="1" x14ac:dyDescent="0.3">
      <c r="A7">
        <v>2</v>
      </c>
      <c r="B7" s="73">
        <v>5</v>
      </c>
      <c r="C7" s="74">
        <v>6</v>
      </c>
      <c r="D7" s="75">
        <v>1</v>
      </c>
      <c r="S7" s="60"/>
    </row>
    <row r="8" spans="1:19" x14ac:dyDescent="0.25">
      <c r="A8" s="51"/>
      <c r="B8" s="80" t="s">
        <v>69</v>
      </c>
      <c r="C8" s="81"/>
      <c r="D8" s="81"/>
      <c r="E8" s="81"/>
      <c r="F8" s="82"/>
      <c r="G8" s="80" t="s">
        <v>65</v>
      </c>
      <c r="H8" s="81"/>
      <c r="I8" s="81"/>
      <c r="J8" s="81"/>
      <c r="K8" s="82"/>
      <c r="L8" s="86" t="s">
        <v>64</v>
      </c>
      <c r="M8" s="87"/>
      <c r="N8" s="87"/>
      <c r="O8" s="87"/>
      <c r="P8" s="88"/>
    </row>
    <row r="9" spans="1:19" x14ac:dyDescent="0.25">
      <c r="A9" s="51"/>
      <c r="B9" s="80" t="s">
        <v>61</v>
      </c>
      <c r="C9" s="82"/>
      <c r="D9" s="80" t="s">
        <v>62</v>
      </c>
      <c r="E9" s="81"/>
      <c r="F9" s="82"/>
      <c r="G9" s="80" t="s">
        <v>61</v>
      </c>
      <c r="H9" s="82"/>
      <c r="I9" s="80" t="s">
        <v>62</v>
      </c>
      <c r="J9" s="81"/>
      <c r="K9" s="82"/>
      <c r="L9" s="80" t="s">
        <v>61</v>
      </c>
      <c r="M9" s="85"/>
      <c r="N9" s="80" t="s">
        <v>62</v>
      </c>
      <c r="O9" s="84"/>
      <c r="P9" s="85"/>
    </row>
    <row r="10" spans="1:19" x14ac:dyDescent="0.25">
      <c r="A10" s="61" t="s">
        <v>63</v>
      </c>
      <c r="B10" s="65">
        <v>1</v>
      </c>
      <c r="C10" s="63">
        <v>2</v>
      </c>
      <c r="D10" s="62">
        <v>1</v>
      </c>
      <c r="E10" s="61">
        <v>2</v>
      </c>
      <c r="F10" s="64">
        <v>3</v>
      </c>
      <c r="G10" s="62">
        <v>1</v>
      </c>
      <c r="H10" s="63">
        <v>2</v>
      </c>
      <c r="I10" s="61">
        <v>1</v>
      </c>
      <c r="J10" s="61">
        <v>2</v>
      </c>
      <c r="K10" s="64">
        <v>3</v>
      </c>
      <c r="L10" s="62">
        <v>1</v>
      </c>
      <c r="M10" s="63">
        <v>2</v>
      </c>
      <c r="N10" s="61">
        <v>1</v>
      </c>
      <c r="O10" s="61">
        <v>2</v>
      </c>
      <c r="P10" s="64">
        <v>3</v>
      </c>
    </row>
    <row r="11" spans="1:19" x14ac:dyDescent="0.25">
      <c r="A11">
        <v>1</v>
      </c>
      <c r="B11" s="67">
        <v>1</v>
      </c>
      <c r="C11" s="68">
        <v>0</v>
      </c>
      <c r="D11" s="67">
        <v>1</v>
      </c>
      <c r="E11" s="69">
        <v>0</v>
      </c>
      <c r="F11" s="68">
        <v>0</v>
      </c>
      <c r="G11" s="4">
        <f>SUM(B$11:B11)/$A11</f>
        <v>1</v>
      </c>
      <c r="H11" s="6">
        <f>SUM(C$11:C11)/$A11</f>
        <v>0</v>
      </c>
      <c r="I11" s="5">
        <f>SUM(D$11:D11)/$A11</f>
        <v>1</v>
      </c>
      <c r="J11" s="5">
        <f>SUM(E$11:E11)/$A11</f>
        <v>0</v>
      </c>
      <c r="K11" s="6">
        <f>SUM(F$11:F11)/$A11</f>
        <v>0</v>
      </c>
      <c r="L11" s="4">
        <f>SUMPRODUCT($B$6:$D$6,I11:K11)</f>
        <v>3</v>
      </c>
      <c r="M11" s="6">
        <f>SUMPRODUCT($B$7:$D$7,I11:K11)</f>
        <v>5</v>
      </c>
      <c r="N11" s="5">
        <f>B$6*$G11+B$7*$H11</f>
        <v>3</v>
      </c>
      <c r="O11" s="5">
        <f t="shared" ref="O11:P11" si="0">C$6*$G11+C$7*$H11</f>
        <v>2</v>
      </c>
      <c r="P11" s="6">
        <f t="shared" si="0"/>
        <v>4</v>
      </c>
    </row>
    <row r="12" spans="1:19" x14ac:dyDescent="0.25">
      <c r="A12">
        <v>2</v>
      </c>
      <c r="B12" s="4">
        <f>IF(L11=MAX(L11:M11),1,0)</f>
        <v>0</v>
      </c>
      <c r="C12" s="6">
        <f>1-B12</f>
        <v>1</v>
      </c>
      <c r="D12" s="4">
        <f>IF(N11=MIN(N11:P11),1,0)</f>
        <v>0</v>
      </c>
      <c r="E12" s="5">
        <f>IF(AND(D12=0,O11=MIN(N11:P11)),1,0)</f>
        <v>1</v>
      </c>
      <c r="F12" s="6">
        <f>1-E12-D12</f>
        <v>0</v>
      </c>
      <c r="G12" s="4">
        <f>SUM(B$11:B12)/$A12</f>
        <v>0.5</v>
      </c>
      <c r="H12" s="6">
        <f>SUM(C$11:C12)/$A12</f>
        <v>0.5</v>
      </c>
      <c r="I12" s="5">
        <f>SUM(D$11:D12)/$A12</f>
        <v>0.5</v>
      </c>
      <c r="J12" s="5">
        <f>SUM(E$11:E12)/$A12</f>
        <v>0.5</v>
      </c>
      <c r="K12" s="6">
        <f>SUM(F$11:F12)/$A12</f>
        <v>0</v>
      </c>
      <c r="L12" s="4">
        <f>SUMPRODUCT($B$6:$D$6,I12:K12)</f>
        <v>2.5</v>
      </c>
      <c r="M12" s="6">
        <f>SUMPRODUCT($B$7:$D$7,I12:K12)</f>
        <v>5.5</v>
      </c>
      <c r="N12" s="5">
        <f>B$6*$G12+B$7*$H12</f>
        <v>4</v>
      </c>
      <c r="O12" s="5">
        <f t="shared" ref="O12:O13" si="1">C$6*$G12+C$7*$H12</f>
        <v>4</v>
      </c>
      <c r="P12" s="6">
        <f t="shared" ref="P12:P13" si="2">D$6*$G12+D$7*$H12</f>
        <v>2.5</v>
      </c>
    </row>
    <row r="13" spans="1:19" x14ac:dyDescent="0.25">
      <c r="A13">
        <v>3</v>
      </c>
      <c r="B13" s="4">
        <f t="shared" ref="B13:B17" si="3">IF(L12=MAX(L12:M12),1,0)</f>
        <v>0</v>
      </c>
      <c r="C13" s="6">
        <f t="shared" ref="C13:C76" si="4">1-B13</f>
        <v>1</v>
      </c>
      <c r="D13" s="4">
        <f t="shared" ref="D13:D76" si="5">IF(N12=MIN(N12:P12),1,0)</f>
        <v>0</v>
      </c>
      <c r="E13" s="5">
        <f t="shared" ref="E13:E76" si="6">IF(AND(D13=0,O12=MIN(N12:P12)),1,0)</f>
        <v>0</v>
      </c>
      <c r="F13" s="6">
        <f t="shared" ref="F13:F76" si="7">1-E13-D13</f>
        <v>1</v>
      </c>
      <c r="G13" s="4">
        <f>SUM(B$11:B13)/$A13</f>
        <v>0.33333333333333331</v>
      </c>
      <c r="H13" s="6">
        <f>SUM(C$11:C13)/$A13</f>
        <v>0.66666666666666663</v>
      </c>
      <c r="I13" s="5">
        <f>SUM(D$11:D13)/$A13</f>
        <v>0.33333333333333331</v>
      </c>
      <c r="J13" s="5">
        <f>SUM(E$11:E13)/$A13</f>
        <v>0.33333333333333331</v>
      </c>
      <c r="K13" s="6">
        <f>SUM(F$11:F13)/$A13</f>
        <v>0.33333333333333331</v>
      </c>
      <c r="L13" s="4">
        <f t="shared" ref="L13:L17" si="8">SUMPRODUCT($B$6:$D$6,I13:K13)</f>
        <v>3</v>
      </c>
      <c r="M13" s="6">
        <f t="shared" ref="M13:M17" si="9">SUMPRODUCT($B$7:$D$7,I13:K13)</f>
        <v>4</v>
      </c>
      <c r="N13" s="5">
        <f t="shared" ref="N13:N17" si="10">B$6*$G13+B$7*$H13</f>
        <v>4.333333333333333</v>
      </c>
      <c r="O13" s="5">
        <f t="shared" si="1"/>
        <v>4.666666666666667</v>
      </c>
      <c r="P13" s="6">
        <f t="shared" si="2"/>
        <v>2</v>
      </c>
    </row>
    <row r="14" spans="1:19" x14ac:dyDescent="0.25">
      <c r="A14">
        <v>4</v>
      </c>
      <c r="B14" s="4">
        <f t="shared" si="3"/>
        <v>0</v>
      </c>
      <c r="C14" s="6">
        <f t="shared" si="4"/>
        <v>1</v>
      </c>
      <c r="D14" s="4">
        <f t="shared" si="5"/>
        <v>0</v>
      </c>
      <c r="E14" s="5">
        <f t="shared" si="6"/>
        <v>0</v>
      </c>
      <c r="F14" s="6">
        <f t="shared" si="7"/>
        <v>1</v>
      </c>
      <c r="G14" s="4">
        <f>SUM(B$11:B14)/$A14</f>
        <v>0.25</v>
      </c>
      <c r="H14" s="6">
        <f>SUM(C$11:C14)/$A14</f>
        <v>0.75</v>
      </c>
      <c r="I14" s="5">
        <f>SUM(D$11:D14)/$A14</f>
        <v>0.25</v>
      </c>
      <c r="J14" s="5">
        <f>SUM(E$11:E14)/$A14</f>
        <v>0.25</v>
      </c>
      <c r="K14" s="6">
        <f>SUM(F$11:F14)/$A14</f>
        <v>0.5</v>
      </c>
      <c r="L14" s="4">
        <f t="shared" si="8"/>
        <v>3.25</v>
      </c>
      <c r="M14" s="6">
        <f t="shared" si="9"/>
        <v>3.25</v>
      </c>
      <c r="N14" s="5">
        <f t="shared" si="10"/>
        <v>4.5</v>
      </c>
      <c r="O14" s="5">
        <f t="shared" ref="O14:O18" si="11">C$6*$G14+C$7*$H14</f>
        <v>5</v>
      </c>
      <c r="P14" s="6">
        <f t="shared" ref="P14:P18" si="12">D$6*$G14+D$7*$H14</f>
        <v>1.75</v>
      </c>
    </row>
    <row r="15" spans="1:19" x14ac:dyDescent="0.25">
      <c r="A15">
        <v>5</v>
      </c>
      <c r="B15" s="4">
        <f t="shared" si="3"/>
        <v>1</v>
      </c>
      <c r="C15" s="6">
        <f t="shared" si="4"/>
        <v>0</v>
      </c>
      <c r="D15" s="4">
        <f t="shared" si="5"/>
        <v>0</v>
      </c>
      <c r="E15" s="5">
        <f t="shared" si="6"/>
        <v>0</v>
      </c>
      <c r="F15" s="6">
        <f t="shared" si="7"/>
        <v>1</v>
      </c>
      <c r="G15" s="4">
        <f>SUM(B$11:B15)/$A15</f>
        <v>0.4</v>
      </c>
      <c r="H15" s="6">
        <f>SUM(C$11:C15)/$A15</f>
        <v>0.6</v>
      </c>
      <c r="I15" s="5">
        <f>SUM(D$11:D15)/$A15</f>
        <v>0.2</v>
      </c>
      <c r="J15" s="5">
        <f>SUM(E$11:E15)/$A15</f>
        <v>0.2</v>
      </c>
      <c r="K15" s="6">
        <f>SUM(F$11:F15)/$A15</f>
        <v>0.6</v>
      </c>
      <c r="L15" s="4">
        <f t="shared" si="8"/>
        <v>3.4</v>
      </c>
      <c r="M15" s="6">
        <f t="shared" si="9"/>
        <v>2.8000000000000003</v>
      </c>
      <c r="N15" s="5">
        <f t="shared" si="10"/>
        <v>4.2</v>
      </c>
      <c r="O15" s="5">
        <f t="shared" si="11"/>
        <v>4.3999999999999995</v>
      </c>
      <c r="P15" s="6">
        <f t="shared" si="12"/>
        <v>2.2000000000000002</v>
      </c>
    </row>
    <row r="16" spans="1:19" x14ac:dyDescent="0.25">
      <c r="A16">
        <v>6</v>
      </c>
      <c r="B16" s="4">
        <f t="shared" si="3"/>
        <v>1</v>
      </c>
      <c r="C16" s="6">
        <f t="shared" si="4"/>
        <v>0</v>
      </c>
      <c r="D16" s="4">
        <f t="shared" si="5"/>
        <v>0</v>
      </c>
      <c r="E16" s="5">
        <f t="shared" si="6"/>
        <v>0</v>
      </c>
      <c r="F16" s="6">
        <f t="shared" si="7"/>
        <v>1</v>
      </c>
      <c r="G16" s="4">
        <f>SUM(B$11:B16)/$A16</f>
        <v>0.5</v>
      </c>
      <c r="H16" s="6">
        <f>SUM(C$11:C16)/$A16</f>
        <v>0.5</v>
      </c>
      <c r="I16" s="5">
        <f>SUM(D$11:D16)/$A16</f>
        <v>0.16666666666666666</v>
      </c>
      <c r="J16" s="5">
        <f>SUM(E$11:E16)/$A16</f>
        <v>0.16666666666666666</v>
      </c>
      <c r="K16" s="6">
        <f>SUM(F$11:F16)/$A16</f>
        <v>0.66666666666666663</v>
      </c>
      <c r="L16" s="4">
        <f t="shared" si="8"/>
        <v>3.5</v>
      </c>
      <c r="M16" s="6">
        <f t="shared" si="9"/>
        <v>2.5</v>
      </c>
      <c r="N16" s="5">
        <f t="shared" si="10"/>
        <v>4</v>
      </c>
      <c r="O16" s="5">
        <f t="shared" si="11"/>
        <v>4</v>
      </c>
      <c r="P16" s="6">
        <f t="shared" si="12"/>
        <v>2.5</v>
      </c>
    </row>
    <row r="17" spans="1:16" x14ac:dyDescent="0.25">
      <c r="A17">
        <v>7</v>
      </c>
      <c r="B17" s="4">
        <f t="shared" si="3"/>
        <v>1</v>
      </c>
      <c r="C17" s="6">
        <f t="shared" si="4"/>
        <v>0</v>
      </c>
      <c r="D17" s="4">
        <f t="shared" si="5"/>
        <v>0</v>
      </c>
      <c r="E17" s="5">
        <f t="shared" si="6"/>
        <v>0</v>
      </c>
      <c r="F17" s="6">
        <f t="shared" si="7"/>
        <v>1</v>
      </c>
      <c r="G17" s="4">
        <f>SUM(B$11:B17)/$A17</f>
        <v>0.5714285714285714</v>
      </c>
      <c r="H17" s="6">
        <f>SUM(C$11:C17)/$A17</f>
        <v>0.42857142857142855</v>
      </c>
      <c r="I17" s="5">
        <f>SUM(D$11:D17)/$A17</f>
        <v>0.14285714285714285</v>
      </c>
      <c r="J17" s="5">
        <f>SUM(E$11:E17)/$A17</f>
        <v>0.14285714285714285</v>
      </c>
      <c r="K17" s="6">
        <f>SUM(F$11:F17)/$A17</f>
        <v>0.7142857142857143</v>
      </c>
      <c r="L17" s="4">
        <f t="shared" si="8"/>
        <v>3.5714285714285712</v>
      </c>
      <c r="M17" s="6">
        <f t="shared" si="9"/>
        <v>2.2857142857142856</v>
      </c>
      <c r="N17" s="5">
        <f t="shared" si="10"/>
        <v>3.8571428571428568</v>
      </c>
      <c r="O17" s="5">
        <f t="shared" si="11"/>
        <v>3.714285714285714</v>
      </c>
      <c r="P17" s="6">
        <f t="shared" si="12"/>
        <v>2.714285714285714</v>
      </c>
    </row>
    <row r="18" spans="1:16" x14ac:dyDescent="0.25">
      <c r="A18">
        <v>8</v>
      </c>
      <c r="B18" s="4">
        <f t="shared" ref="B18:B30" si="13">IF(L17=MAX(L17:M17),1,0)</f>
        <v>1</v>
      </c>
      <c r="C18" s="6">
        <f t="shared" si="4"/>
        <v>0</v>
      </c>
      <c r="D18" s="4">
        <f t="shared" si="5"/>
        <v>0</v>
      </c>
      <c r="E18" s="5">
        <f t="shared" si="6"/>
        <v>0</v>
      </c>
      <c r="F18" s="6">
        <f t="shared" si="7"/>
        <v>1</v>
      </c>
      <c r="G18" s="4">
        <f>SUM(B$11:B18)/$A18</f>
        <v>0.625</v>
      </c>
      <c r="H18" s="6">
        <f>SUM(C$11:C18)/$A18</f>
        <v>0.375</v>
      </c>
      <c r="I18" s="5">
        <f>SUM(D$11:D18)/$A18</f>
        <v>0.125</v>
      </c>
      <c r="J18" s="5">
        <f>SUM(E$11:E18)/$A18</f>
        <v>0.125</v>
      </c>
      <c r="K18" s="6">
        <f>SUM(F$11:F18)/$A18</f>
        <v>0.75</v>
      </c>
      <c r="L18" s="4">
        <f t="shared" ref="L18:L30" si="14">SUMPRODUCT($B$6:$D$6,I18:K18)</f>
        <v>3.625</v>
      </c>
      <c r="M18" s="6">
        <f t="shared" ref="M18:M30" si="15">SUMPRODUCT($B$7:$D$7,I18:K18)</f>
        <v>2.125</v>
      </c>
      <c r="N18" s="5">
        <f t="shared" ref="N18:N30" si="16">B$6*$G18+B$7*$H18</f>
        <v>3.75</v>
      </c>
      <c r="O18" s="5">
        <f t="shared" si="11"/>
        <v>3.5</v>
      </c>
      <c r="P18" s="6">
        <f t="shared" si="12"/>
        <v>2.875</v>
      </c>
    </row>
    <row r="19" spans="1:16" x14ac:dyDescent="0.25">
      <c r="A19">
        <v>9</v>
      </c>
      <c r="B19" s="4">
        <f t="shared" si="13"/>
        <v>1</v>
      </c>
      <c r="C19" s="6">
        <f t="shared" si="4"/>
        <v>0</v>
      </c>
      <c r="D19" s="4">
        <f t="shared" si="5"/>
        <v>0</v>
      </c>
      <c r="E19" s="5">
        <f t="shared" si="6"/>
        <v>0</v>
      </c>
      <c r="F19" s="6">
        <f t="shared" si="7"/>
        <v>1</v>
      </c>
      <c r="G19" s="4">
        <f>SUM(B$11:B19)/$A19</f>
        <v>0.66666666666666663</v>
      </c>
      <c r="H19" s="6">
        <f>SUM(C$11:C19)/$A19</f>
        <v>0.33333333333333331</v>
      </c>
      <c r="I19" s="5">
        <f>SUM(D$11:D19)/$A19</f>
        <v>0.1111111111111111</v>
      </c>
      <c r="J19" s="5">
        <f>SUM(E$11:E19)/$A19</f>
        <v>0.1111111111111111</v>
      </c>
      <c r="K19" s="6">
        <f>SUM(F$11:F19)/$A19</f>
        <v>0.77777777777777779</v>
      </c>
      <c r="L19" s="4">
        <f t="shared" si="14"/>
        <v>3.666666666666667</v>
      </c>
      <c r="M19" s="6">
        <f t="shared" si="15"/>
        <v>2</v>
      </c>
      <c r="N19" s="5">
        <f t="shared" si="16"/>
        <v>3.6666666666666665</v>
      </c>
      <c r="O19" s="5">
        <f t="shared" ref="O19:O30" si="17">C$6*$G19+C$7*$H19</f>
        <v>3.333333333333333</v>
      </c>
      <c r="P19" s="6">
        <f t="shared" ref="P19:P30" si="18">D$6*$G19+D$7*$H19</f>
        <v>3</v>
      </c>
    </row>
    <row r="20" spans="1:16" x14ac:dyDescent="0.25">
      <c r="A20">
        <v>10</v>
      </c>
      <c r="B20" s="4">
        <f t="shared" si="13"/>
        <v>1</v>
      </c>
      <c r="C20" s="6">
        <f t="shared" si="4"/>
        <v>0</v>
      </c>
      <c r="D20" s="4">
        <f t="shared" si="5"/>
        <v>0</v>
      </c>
      <c r="E20" s="5">
        <f t="shared" si="6"/>
        <v>0</v>
      </c>
      <c r="F20" s="6">
        <f t="shared" si="7"/>
        <v>1</v>
      </c>
      <c r="G20" s="4">
        <f>SUM(B$11:B20)/$A20</f>
        <v>0.7</v>
      </c>
      <c r="H20" s="6">
        <f>SUM(C$11:C20)/$A20</f>
        <v>0.3</v>
      </c>
      <c r="I20" s="5">
        <f>SUM(D$11:D20)/$A20</f>
        <v>0.1</v>
      </c>
      <c r="J20" s="5">
        <f>SUM(E$11:E20)/$A20</f>
        <v>0.1</v>
      </c>
      <c r="K20" s="6">
        <f>SUM(F$11:F20)/$A20</f>
        <v>0.8</v>
      </c>
      <c r="L20" s="4">
        <f t="shared" si="14"/>
        <v>3.7</v>
      </c>
      <c r="M20" s="6">
        <f t="shared" si="15"/>
        <v>1.9000000000000001</v>
      </c>
      <c r="N20" s="5">
        <f t="shared" si="16"/>
        <v>3.5999999999999996</v>
      </c>
      <c r="O20" s="5">
        <f t="shared" si="17"/>
        <v>3.1999999999999997</v>
      </c>
      <c r="P20" s="6">
        <f t="shared" si="18"/>
        <v>3.0999999999999996</v>
      </c>
    </row>
    <row r="21" spans="1:16" x14ac:dyDescent="0.25">
      <c r="A21">
        <v>11</v>
      </c>
      <c r="B21" s="4">
        <f t="shared" si="13"/>
        <v>1</v>
      </c>
      <c r="C21" s="6">
        <f t="shared" si="4"/>
        <v>0</v>
      </c>
      <c r="D21" s="4">
        <f t="shared" si="5"/>
        <v>0</v>
      </c>
      <c r="E21" s="5">
        <f t="shared" si="6"/>
        <v>0</v>
      </c>
      <c r="F21" s="6">
        <f t="shared" si="7"/>
        <v>1</v>
      </c>
      <c r="G21" s="4">
        <f>SUM(B$11:B21)/$A21</f>
        <v>0.72727272727272729</v>
      </c>
      <c r="H21" s="6">
        <f>SUM(C$11:C21)/$A21</f>
        <v>0.27272727272727271</v>
      </c>
      <c r="I21" s="5">
        <f>SUM(D$11:D21)/$A21</f>
        <v>9.0909090909090912E-2</v>
      </c>
      <c r="J21" s="5">
        <f>SUM(E$11:E21)/$A21</f>
        <v>9.0909090909090912E-2</v>
      </c>
      <c r="K21" s="6">
        <f>SUM(F$11:F21)/$A21</f>
        <v>0.81818181818181823</v>
      </c>
      <c r="L21" s="4">
        <f t="shared" si="14"/>
        <v>3.7272727272727275</v>
      </c>
      <c r="M21" s="6">
        <f t="shared" si="15"/>
        <v>1.8181818181818183</v>
      </c>
      <c r="N21" s="5">
        <f t="shared" si="16"/>
        <v>3.545454545454545</v>
      </c>
      <c r="O21" s="5">
        <f t="shared" si="17"/>
        <v>3.0909090909090908</v>
      </c>
      <c r="P21" s="6">
        <f t="shared" si="18"/>
        <v>3.1818181818181817</v>
      </c>
    </row>
    <row r="22" spans="1:16" x14ac:dyDescent="0.25">
      <c r="A22">
        <v>12</v>
      </c>
      <c r="B22" s="4">
        <f t="shared" si="13"/>
        <v>1</v>
      </c>
      <c r="C22" s="6">
        <f t="shared" si="4"/>
        <v>0</v>
      </c>
      <c r="D22" s="4">
        <f t="shared" si="5"/>
        <v>0</v>
      </c>
      <c r="E22" s="5">
        <f t="shared" si="6"/>
        <v>1</v>
      </c>
      <c r="F22" s="6">
        <f t="shared" si="7"/>
        <v>0</v>
      </c>
      <c r="G22" s="4">
        <f>SUM(B$11:B22)/$A22</f>
        <v>0.75</v>
      </c>
      <c r="H22" s="6">
        <f>SUM(C$11:C22)/$A22</f>
        <v>0.25</v>
      </c>
      <c r="I22" s="5">
        <f>SUM(D$11:D22)/$A22</f>
        <v>8.3333333333333329E-2</v>
      </c>
      <c r="J22" s="5">
        <f>SUM(E$11:E22)/$A22</f>
        <v>0.16666666666666666</v>
      </c>
      <c r="K22" s="6">
        <f>SUM(F$11:F22)/$A22</f>
        <v>0.75</v>
      </c>
      <c r="L22" s="4">
        <f t="shared" si="14"/>
        <v>3.583333333333333</v>
      </c>
      <c r="M22" s="6">
        <f t="shared" si="15"/>
        <v>2.1666666666666665</v>
      </c>
      <c r="N22" s="5">
        <f t="shared" si="16"/>
        <v>3.5</v>
      </c>
      <c r="O22" s="5">
        <f t="shared" si="17"/>
        <v>3</v>
      </c>
      <c r="P22" s="6">
        <f t="shared" si="18"/>
        <v>3.25</v>
      </c>
    </row>
    <row r="23" spans="1:16" x14ac:dyDescent="0.25">
      <c r="A23">
        <v>13</v>
      </c>
      <c r="B23" s="4">
        <f t="shared" si="13"/>
        <v>1</v>
      </c>
      <c r="C23" s="6">
        <f t="shared" si="4"/>
        <v>0</v>
      </c>
      <c r="D23" s="4">
        <f t="shared" si="5"/>
        <v>0</v>
      </c>
      <c r="E23" s="5">
        <f t="shared" si="6"/>
        <v>1</v>
      </c>
      <c r="F23" s="6">
        <f t="shared" si="7"/>
        <v>0</v>
      </c>
      <c r="G23" s="4">
        <f>SUM(B$11:B23)/$A23</f>
        <v>0.76923076923076927</v>
      </c>
      <c r="H23" s="6">
        <f>SUM(C$11:C23)/$A23</f>
        <v>0.23076923076923078</v>
      </c>
      <c r="I23" s="5">
        <f>SUM(D$11:D23)/$A23</f>
        <v>7.6923076923076927E-2</v>
      </c>
      <c r="J23" s="5">
        <f>SUM(E$11:E23)/$A23</f>
        <v>0.23076923076923078</v>
      </c>
      <c r="K23" s="6">
        <f>SUM(F$11:F23)/$A23</f>
        <v>0.69230769230769229</v>
      </c>
      <c r="L23" s="4">
        <f t="shared" si="14"/>
        <v>3.4615384615384617</v>
      </c>
      <c r="M23" s="6">
        <f t="shared" si="15"/>
        <v>2.4615384615384617</v>
      </c>
      <c r="N23" s="5">
        <f t="shared" si="16"/>
        <v>3.4615384615384617</v>
      </c>
      <c r="O23" s="5">
        <f t="shared" si="17"/>
        <v>2.9230769230769234</v>
      </c>
      <c r="P23" s="6">
        <f t="shared" si="18"/>
        <v>3.3076923076923079</v>
      </c>
    </row>
    <row r="24" spans="1:16" x14ac:dyDescent="0.25">
      <c r="A24">
        <v>14</v>
      </c>
      <c r="B24" s="4">
        <f t="shared" si="13"/>
        <v>1</v>
      </c>
      <c r="C24" s="6">
        <f t="shared" si="4"/>
        <v>0</v>
      </c>
      <c r="D24" s="4">
        <f t="shared" si="5"/>
        <v>0</v>
      </c>
      <c r="E24" s="5">
        <f t="shared" si="6"/>
        <v>1</v>
      </c>
      <c r="F24" s="6">
        <f t="shared" si="7"/>
        <v>0</v>
      </c>
      <c r="G24" s="4">
        <f>SUM(B$11:B24)/$A24</f>
        <v>0.7857142857142857</v>
      </c>
      <c r="H24" s="6">
        <f>SUM(C$11:C24)/$A24</f>
        <v>0.21428571428571427</v>
      </c>
      <c r="I24" s="5">
        <f>SUM(D$11:D24)/$A24</f>
        <v>7.1428571428571425E-2</v>
      </c>
      <c r="J24" s="5">
        <f>SUM(E$11:E24)/$A24</f>
        <v>0.2857142857142857</v>
      </c>
      <c r="K24" s="6">
        <f>SUM(F$11:F24)/$A24</f>
        <v>0.6428571428571429</v>
      </c>
      <c r="L24" s="4">
        <f t="shared" si="14"/>
        <v>3.3571428571428572</v>
      </c>
      <c r="M24" s="6">
        <f t="shared" si="15"/>
        <v>2.714285714285714</v>
      </c>
      <c r="N24" s="5">
        <f t="shared" si="16"/>
        <v>3.4285714285714288</v>
      </c>
      <c r="O24" s="5">
        <f t="shared" si="17"/>
        <v>2.8571428571428568</v>
      </c>
      <c r="P24" s="6">
        <f t="shared" si="18"/>
        <v>3.3571428571428572</v>
      </c>
    </row>
    <row r="25" spans="1:16" x14ac:dyDescent="0.25">
      <c r="A25">
        <v>15</v>
      </c>
      <c r="B25" s="4">
        <f t="shared" si="13"/>
        <v>1</v>
      </c>
      <c r="C25" s="6">
        <f t="shared" si="4"/>
        <v>0</v>
      </c>
      <c r="D25" s="4">
        <f t="shared" si="5"/>
        <v>0</v>
      </c>
      <c r="E25" s="5">
        <f t="shared" si="6"/>
        <v>1</v>
      </c>
      <c r="F25" s="6">
        <f t="shared" si="7"/>
        <v>0</v>
      </c>
      <c r="G25" s="4">
        <f>SUM(B$11:B25)/$A25</f>
        <v>0.8</v>
      </c>
      <c r="H25" s="6">
        <f>SUM(C$11:C25)/$A25</f>
        <v>0.2</v>
      </c>
      <c r="I25" s="5">
        <f>SUM(D$11:D25)/$A25</f>
        <v>6.6666666666666666E-2</v>
      </c>
      <c r="J25" s="5">
        <f>SUM(E$11:E25)/$A25</f>
        <v>0.33333333333333331</v>
      </c>
      <c r="K25" s="6">
        <f>SUM(F$11:F25)/$A25</f>
        <v>0.6</v>
      </c>
      <c r="L25" s="4">
        <f t="shared" si="14"/>
        <v>3.2666666666666666</v>
      </c>
      <c r="M25" s="6">
        <f t="shared" si="15"/>
        <v>2.9333333333333336</v>
      </c>
      <c r="N25" s="5">
        <f t="shared" si="16"/>
        <v>3.4000000000000004</v>
      </c>
      <c r="O25" s="5">
        <f t="shared" si="17"/>
        <v>2.8000000000000003</v>
      </c>
      <c r="P25" s="6">
        <f t="shared" si="18"/>
        <v>3.4000000000000004</v>
      </c>
    </row>
    <row r="26" spans="1:16" x14ac:dyDescent="0.25">
      <c r="A26">
        <v>16</v>
      </c>
      <c r="B26" s="4">
        <f t="shared" si="13"/>
        <v>1</v>
      </c>
      <c r="C26" s="6">
        <f t="shared" si="4"/>
        <v>0</v>
      </c>
      <c r="D26" s="4">
        <f t="shared" si="5"/>
        <v>0</v>
      </c>
      <c r="E26" s="5">
        <f t="shared" si="6"/>
        <v>1</v>
      </c>
      <c r="F26" s="6">
        <f t="shared" si="7"/>
        <v>0</v>
      </c>
      <c r="G26" s="4">
        <f>SUM(B$11:B26)/$A26</f>
        <v>0.8125</v>
      </c>
      <c r="H26" s="6">
        <f>SUM(C$11:C26)/$A26</f>
        <v>0.1875</v>
      </c>
      <c r="I26" s="5">
        <f>SUM(D$11:D26)/$A26</f>
        <v>6.25E-2</v>
      </c>
      <c r="J26" s="5">
        <f>SUM(E$11:E26)/$A26</f>
        <v>0.375</v>
      </c>
      <c r="K26" s="6">
        <f>SUM(F$11:F26)/$A26</f>
        <v>0.5625</v>
      </c>
      <c r="L26" s="4">
        <f t="shared" si="14"/>
        <v>3.1875</v>
      </c>
      <c r="M26" s="6">
        <f t="shared" si="15"/>
        <v>3.125</v>
      </c>
      <c r="N26" s="5">
        <f t="shared" si="16"/>
        <v>3.375</v>
      </c>
      <c r="O26" s="5">
        <f t="shared" si="17"/>
        <v>2.75</v>
      </c>
      <c r="P26" s="6">
        <f t="shared" si="18"/>
        <v>3.4375</v>
      </c>
    </row>
    <row r="27" spans="1:16" x14ac:dyDescent="0.25">
      <c r="A27">
        <v>17</v>
      </c>
      <c r="B27" s="4">
        <f t="shared" si="13"/>
        <v>1</v>
      </c>
      <c r="C27" s="6">
        <f t="shared" si="4"/>
        <v>0</v>
      </c>
      <c r="D27" s="4">
        <f t="shared" si="5"/>
        <v>0</v>
      </c>
      <c r="E27" s="5">
        <f t="shared" si="6"/>
        <v>1</v>
      </c>
      <c r="F27" s="6">
        <f t="shared" si="7"/>
        <v>0</v>
      </c>
      <c r="G27" s="4">
        <f>SUM(B$11:B27)/$A27</f>
        <v>0.82352941176470584</v>
      </c>
      <c r="H27" s="6">
        <f>SUM(C$11:C27)/$A27</f>
        <v>0.17647058823529413</v>
      </c>
      <c r="I27" s="5">
        <f>SUM(D$11:D27)/$A27</f>
        <v>5.8823529411764705E-2</v>
      </c>
      <c r="J27" s="5">
        <f>SUM(E$11:E27)/$A27</f>
        <v>0.41176470588235292</v>
      </c>
      <c r="K27" s="6">
        <f>SUM(F$11:F27)/$A27</f>
        <v>0.52941176470588236</v>
      </c>
      <c r="L27" s="4">
        <f t="shared" si="14"/>
        <v>3.1176470588235294</v>
      </c>
      <c r="M27" s="6">
        <f t="shared" si="15"/>
        <v>3.2941176470588234</v>
      </c>
      <c r="N27" s="5">
        <f t="shared" si="16"/>
        <v>3.3529411764705883</v>
      </c>
      <c r="O27" s="5">
        <f t="shared" si="17"/>
        <v>2.7058823529411766</v>
      </c>
      <c r="P27" s="6">
        <f t="shared" si="18"/>
        <v>3.4705882352941173</v>
      </c>
    </row>
    <row r="28" spans="1:16" x14ac:dyDescent="0.25">
      <c r="A28">
        <v>18</v>
      </c>
      <c r="B28" s="4">
        <f t="shared" si="13"/>
        <v>0</v>
      </c>
      <c r="C28" s="6">
        <f t="shared" si="4"/>
        <v>1</v>
      </c>
      <c r="D28" s="4">
        <f t="shared" si="5"/>
        <v>0</v>
      </c>
      <c r="E28" s="5">
        <f t="shared" si="6"/>
        <v>1</v>
      </c>
      <c r="F28" s="6">
        <f t="shared" si="7"/>
        <v>0</v>
      </c>
      <c r="G28" s="4">
        <f>SUM(B$11:B28)/$A28</f>
        <v>0.77777777777777779</v>
      </c>
      <c r="H28" s="6">
        <f>SUM(C$11:C28)/$A28</f>
        <v>0.22222222222222221</v>
      </c>
      <c r="I28" s="5">
        <f>SUM(D$11:D28)/$A28</f>
        <v>5.5555555555555552E-2</v>
      </c>
      <c r="J28" s="5">
        <f>SUM(E$11:E28)/$A28</f>
        <v>0.44444444444444442</v>
      </c>
      <c r="K28" s="6">
        <f>SUM(F$11:F28)/$A28</f>
        <v>0.5</v>
      </c>
      <c r="L28" s="4">
        <f t="shared" si="14"/>
        <v>3.0555555555555554</v>
      </c>
      <c r="M28" s="6">
        <f t="shared" si="15"/>
        <v>3.4444444444444442</v>
      </c>
      <c r="N28" s="5">
        <f t="shared" si="16"/>
        <v>3.4444444444444446</v>
      </c>
      <c r="O28" s="5">
        <f t="shared" si="17"/>
        <v>2.8888888888888888</v>
      </c>
      <c r="P28" s="6">
        <f t="shared" si="18"/>
        <v>3.3333333333333335</v>
      </c>
    </row>
    <row r="29" spans="1:16" x14ac:dyDescent="0.25">
      <c r="A29">
        <v>19</v>
      </c>
      <c r="B29" s="4">
        <f t="shared" si="13"/>
        <v>0</v>
      </c>
      <c r="C29" s="6">
        <f t="shared" si="4"/>
        <v>1</v>
      </c>
      <c r="D29" s="4">
        <f t="shared" si="5"/>
        <v>0</v>
      </c>
      <c r="E29" s="5">
        <f t="shared" si="6"/>
        <v>1</v>
      </c>
      <c r="F29" s="6">
        <f t="shared" si="7"/>
        <v>0</v>
      </c>
      <c r="G29" s="4">
        <f>SUM(B$11:B29)/$A29</f>
        <v>0.73684210526315785</v>
      </c>
      <c r="H29" s="6">
        <f>SUM(C$11:C29)/$A29</f>
        <v>0.26315789473684209</v>
      </c>
      <c r="I29" s="5">
        <f>SUM(D$11:D29)/$A29</f>
        <v>5.2631578947368418E-2</v>
      </c>
      <c r="J29" s="5">
        <f>SUM(E$11:E29)/$A29</f>
        <v>0.47368421052631576</v>
      </c>
      <c r="K29" s="6">
        <f>SUM(F$11:F29)/$A29</f>
        <v>0.47368421052631576</v>
      </c>
      <c r="L29" s="4">
        <f t="shared" si="14"/>
        <v>3</v>
      </c>
      <c r="M29" s="6">
        <f t="shared" si="15"/>
        <v>3.5789473684210527</v>
      </c>
      <c r="N29" s="5">
        <f t="shared" si="16"/>
        <v>3.5263157894736841</v>
      </c>
      <c r="O29" s="5">
        <f t="shared" si="17"/>
        <v>3.0526315789473681</v>
      </c>
      <c r="P29" s="6">
        <f t="shared" si="18"/>
        <v>3.2105263157894735</v>
      </c>
    </row>
    <row r="30" spans="1:16" x14ac:dyDescent="0.25">
      <c r="A30">
        <v>20</v>
      </c>
      <c r="B30" s="4">
        <f t="shared" si="13"/>
        <v>0</v>
      </c>
      <c r="C30" s="6">
        <f t="shared" si="4"/>
        <v>1</v>
      </c>
      <c r="D30" s="4">
        <f t="shared" si="5"/>
        <v>0</v>
      </c>
      <c r="E30" s="5">
        <f t="shared" si="6"/>
        <v>1</v>
      </c>
      <c r="F30" s="6">
        <f t="shared" si="7"/>
        <v>0</v>
      </c>
      <c r="G30" s="4">
        <f>SUM(B$11:B30)/$A30</f>
        <v>0.7</v>
      </c>
      <c r="H30" s="6">
        <f>SUM(C$11:C30)/$A30</f>
        <v>0.3</v>
      </c>
      <c r="I30" s="5">
        <f>SUM(D$11:D30)/$A30</f>
        <v>0.05</v>
      </c>
      <c r="J30" s="5">
        <f>SUM(E$11:E30)/$A30</f>
        <v>0.5</v>
      </c>
      <c r="K30" s="6">
        <f>SUM(F$11:F30)/$A30</f>
        <v>0.45</v>
      </c>
      <c r="L30" s="4">
        <f t="shared" si="14"/>
        <v>2.95</v>
      </c>
      <c r="M30" s="6">
        <f t="shared" si="15"/>
        <v>3.7</v>
      </c>
      <c r="N30" s="5">
        <f t="shared" si="16"/>
        <v>3.5999999999999996</v>
      </c>
      <c r="O30" s="5">
        <f t="shared" si="17"/>
        <v>3.1999999999999997</v>
      </c>
      <c r="P30" s="6">
        <f t="shared" si="18"/>
        <v>3.0999999999999996</v>
      </c>
    </row>
    <row r="31" spans="1:16" x14ac:dyDescent="0.25">
      <c r="A31">
        <v>21</v>
      </c>
      <c r="B31" s="4">
        <f t="shared" ref="B31:B46" si="19">IF(L30=MAX(L30:M30),1,0)</f>
        <v>0</v>
      </c>
      <c r="C31" s="6">
        <f t="shared" si="4"/>
        <v>1</v>
      </c>
      <c r="D31" s="4">
        <f t="shared" si="5"/>
        <v>0</v>
      </c>
      <c r="E31" s="5">
        <f t="shared" si="6"/>
        <v>0</v>
      </c>
      <c r="F31" s="6">
        <f t="shared" si="7"/>
        <v>1</v>
      </c>
      <c r="G31" s="4">
        <f>SUM(B$11:B31)/$A31</f>
        <v>0.66666666666666663</v>
      </c>
      <c r="H31" s="6">
        <f>SUM(C$11:C31)/$A31</f>
        <v>0.33333333333333331</v>
      </c>
      <c r="I31" s="5">
        <f>SUM(D$11:D31)/$A31</f>
        <v>4.7619047619047616E-2</v>
      </c>
      <c r="J31" s="5">
        <f>SUM(E$11:E31)/$A31</f>
        <v>0.47619047619047616</v>
      </c>
      <c r="K31" s="6">
        <f>SUM(F$11:F31)/$A31</f>
        <v>0.47619047619047616</v>
      </c>
      <c r="L31" s="4">
        <f t="shared" ref="L31:L46" si="20">SUMPRODUCT($B$6:$D$6,I31:K31)</f>
        <v>3</v>
      </c>
      <c r="M31" s="6">
        <f t="shared" ref="M31:M46" si="21">SUMPRODUCT($B$7:$D$7,I31:K31)</f>
        <v>3.5714285714285712</v>
      </c>
      <c r="N31" s="5">
        <f t="shared" ref="N31:N46" si="22">B$6*$G31+B$7*$H31</f>
        <v>3.6666666666666665</v>
      </c>
      <c r="O31" s="5">
        <f t="shared" ref="O31:O46" si="23">C$6*$G31+C$7*$H31</f>
        <v>3.333333333333333</v>
      </c>
      <c r="P31" s="6">
        <f t="shared" ref="P31:P46" si="24">D$6*$G31+D$7*$H31</f>
        <v>3</v>
      </c>
    </row>
    <row r="32" spans="1:16" x14ac:dyDescent="0.25">
      <c r="A32">
        <v>22</v>
      </c>
      <c r="B32" s="4">
        <f t="shared" si="19"/>
        <v>0</v>
      </c>
      <c r="C32" s="6">
        <f t="shared" si="4"/>
        <v>1</v>
      </c>
      <c r="D32" s="4">
        <f t="shared" si="5"/>
        <v>0</v>
      </c>
      <c r="E32" s="5">
        <f t="shared" si="6"/>
        <v>0</v>
      </c>
      <c r="F32" s="6">
        <f t="shared" si="7"/>
        <v>1</v>
      </c>
      <c r="G32" s="4">
        <f>SUM(B$11:B32)/$A32</f>
        <v>0.63636363636363635</v>
      </c>
      <c r="H32" s="6">
        <f>SUM(C$11:C32)/$A32</f>
        <v>0.36363636363636365</v>
      </c>
      <c r="I32" s="5">
        <f>SUM(D$11:D32)/$A32</f>
        <v>4.5454545454545456E-2</v>
      </c>
      <c r="J32" s="5">
        <f>SUM(E$11:E32)/$A32</f>
        <v>0.45454545454545453</v>
      </c>
      <c r="K32" s="6">
        <f>SUM(F$11:F32)/$A32</f>
        <v>0.5</v>
      </c>
      <c r="L32" s="4">
        <f t="shared" si="20"/>
        <v>3.0454545454545454</v>
      </c>
      <c r="M32" s="6">
        <f t="shared" si="21"/>
        <v>3.4545454545454541</v>
      </c>
      <c r="N32" s="5">
        <f t="shared" si="22"/>
        <v>3.7272727272727275</v>
      </c>
      <c r="O32" s="5">
        <f t="shared" si="23"/>
        <v>3.4545454545454541</v>
      </c>
      <c r="P32" s="6">
        <f t="shared" si="24"/>
        <v>2.9090909090909092</v>
      </c>
    </row>
    <row r="33" spans="1:16" x14ac:dyDescent="0.25">
      <c r="A33">
        <v>23</v>
      </c>
      <c r="B33" s="4">
        <f t="shared" si="19"/>
        <v>0</v>
      </c>
      <c r="C33" s="6">
        <f t="shared" si="4"/>
        <v>1</v>
      </c>
      <c r="D33" s="4">
        <f t="shared" si="5"/>
        <v>0</v>
      </c>
      <c r="E33" s="5">
        <f t="shared" si="6"/>
        <v>0</v>
      </c>
      <c r="F33" s="6">
        <f t="shared" si="7"/>
        <v>1</v>
      </c>
      <c r="G33" s="4">
        <f>SUM(B$11:B33)/$A33</f>
        <v>0.60869565217391308</v>
      </c>
      <c r="H33" s="6">
        <f>SUM(C$11:C33)/$A33</f>
        <v>0.39130434782608697</v>
      </c>
      <c r="I33" s="5">
        <f>SUM(D$11:D33)/$A33</f>
        <v>4.3478260869565216E-2</v>
      </c>
      <c r="J33" s="5">
        <f>SUM(E$11:E33)/$A33</f>
        <v>0.43478260869565216</v>
      </c>
      <c r="K33" s="6">
        <f>SUM(F$11:F33)/$A33</f>
        <v>0.52173913043478259</v>
      </c>
      <c r="L33" s="4">
        <f t="shared" si="20"/>
        <v>3.0869565217391304</v>
      </c>
      <c r="M33" s="6">
        <f t="shared" si="21"/>
        <v>3.347826086956522</v>
      </c>
      <c r="N33" s="5">
        <f t="shared" si="22"/>
        <v>3.7826086956521738</v>
      </c>
      <c r="O33" s="5">
        <f t="shared" si="23"/>
        <v>3.5652173913043481</v>
      </c>
      <c r="P33" s="6">
        <f t="shared" si="24"/>
        <v>2.8260869565217392</v>
      </c>
    </row>
    <row r="34" spans="1:16" x14ac:dyDescent="0.25">
      <c r="A34">
        <v>24</v>
      </c>
      <c r="B34" s="4">
        <f t="shared" si="19"/>
        <v>0</v>
      </c>
      <c r="C34" s="6">
        <f t="shared" si="4"/>
        <v>1</v>
      </c>
      <c r="D34" s="4">
        <f t="shared" si="5"/>
        <v>0</v>
      </c>
      <c r="E34" s="5">
        <f t="shared" si="6"/>
        <v>0</v>
      </c>
      <c r="F34" s="6">
        <f t="shared" si="7"/>
        <v>1</v>
      </c>
      <c r="G34" s="4">
        <f>SUM(B$11:B34)/$A34</f>
        <v>0.58333333333333337</v>
      </c>
      <c r="H34" s="6">
        <f>SUM(C$11:C34)/$A34</f>
        <v>0.41666666666666669</v>
      </c>
      <c r="I34" s="5">
        <f>SUM(D$11:D34)/$A34</f>
        <v>4.1666666666666664E-2</v>
      </c>
      <c r="J34" s="5">
        <f>SUM(E$11:E34)/$A34</f>
        <v>0.41666666666666669</v>
      </c>
      <c r="K34" s="6">
        <f>SUM(F$11:F34)/$A34</f>
        <v>0.54166666666666663</v>
      </c>
      <c r="L34" s="4">
        <f t="shared" si="20"/>
        <v>3.125</v>
      </c>
      <c r="M34" s="6">
        <f t="shared" si="21"/>
        <v>3.25</v>
      </c>
      <c r="N34" s="5">
        <f t="shared" si="22"/>
        <v>3.8333333333333335</v>
      </c>
      <c r="O34" s="5">
        <f t="shared" si="23"/>
        <v>3.666666666666667</v>
      </c>
      <c r="P34" s="6">
        <f t="shared" si="24"/>
        <v>2.75</v>
      </c>
    </row>
    <row r="35" spans="1:16" x14ac:dyDescent="0.25">
      <c r="A35">
        <v>25</v>
      </c>
      <c r="B35" s="4">
        <f t="shared" si="19"/>
        <v>0</v>
      </c>
      <c r="C35" s="6">
        <f t="shared" si="4"/>
        <v>1</v>
      </c>
      <c r="D35" s="4">
        <f t="shared" si="5"/>
        <v>0</v>
      </c>
      <c r="E35" s="5">
        <f t="shared" si="6"/>
        <v>0</v>
      </c>
      <c r="F35" s="6">
        <f t="shared" si="7"/>
        <v>1</v>
      </c>
      <c r="G35" s="4">
        <f>SUM(B$11:B35)/$A35</f>
        <v>0.56000000000000005</v>
      </c>
      <c r="H35" s="6">
        <f>SUM(C$11:C35)/$A35</f>
        <v>0.44</v>
      </c>
      <c r="I35" s="5">
        <f>SUM(D$11:D35)/$A35</f>
        <v>0.04</v>
      </c>
      <c r="J35" s="5">
        <f>SUM(E$11:E35)/$A35</f>
        <v>0.4</v>
      </c>
      <c r="K35" s="6">
        <f>SUM(F$11:F35)/$A35</f>
        <v>0.56000000000000005</v>
      </c>
      <c r="L35" s="4">
        <f t="shared" si="20"/>
        <v>3.16</v>
      </c>
      <c r="M35" s="6">
        <f t="shared" si="21"/>
        <v>3.1600000000000006</v>
      </c>
      <c r="N35" s="5">
        <f t="shared" si="22"/>
        <v>3.8800000000000003</v>
      </c>
      <c r="O35" s="5">
        <f t="shared" si="23"/>
        <v>3.7600000000000002</v>
      </c>
      <c r="P35" s="6">
        <f t="shared" si="24"/>
        <v>2.68</v>
      </c>
    </row>
    <row r="36" spans="1:16" x14ac:dyDescent="0.25">
      <c r="A36">
        <v>26</v>
      </c>
      <c r="B36" s="4">
        <f t="shared" si="19"/>
        <v>1</v>
      </c>
      <c r="C36" s="6">
        <f t="shared" si="4"/>
        <v>0</v>
      </c>
      <c r="D36" s="4">
        <f t="shared" si="5"/>
        <v>0</v>
      </c>
      <c r="E36" s="5">
        <f t="shared" si="6"/>
        <v>0</v>
      </c>
      <c r="F36" s="6">
        <f t="shared" si="7"/>
        <v>1</v>
      </c>
      <c r="G36" s="4">
        <f>SUM(B$11:B36)/$A36</f>
        <v>0.57692307692307687</v>
      </c>
      <c r="H36" s="6">
        <f>SUM(C$11:C36)/$A36</f>
        <v>0.42307692307692307</v>
      </c>
      <c r="I36" s="5">
        <f>SUM(D$11:D36)/$A36</f>
        <v>3.8461538461538464E-2</v>
      </c>
      <c r="J36" s="5">
        <f>SUM(E$11:E36)/$A36</f>
        <v>0.38461538461538464</v>
      </c>
      <c r="K36" s="6">
        <f>SUM(F$11:F36)/$A36</f>
        <v>0.57692307692307687</v>
      </c>
      <c r="L36" s="4">
        <f t="shared" si="20"/>
        <v>3.1923076923076921</v>
      </c>
      <c r="M36" s="6">
        <f t="shared" si="21"/>
        <v>3.0769230769230775</v>
      </c>
      <c r="N36" s="5">
        <f t="shared" si="22"/>
        <v>3.8461538461538458</v>
      </c>
      <c r="O36" s="5">
        <f t="shared" si="23"/>
        <v>3.6923076923076921</v>
      </c>
      <c r="P36" s="6">
        <f t="shared" si="24"/>
        <v>2.7307692307692304</v>
      </c>
    </row>
    <row r="37" spans="1:16" x14ac:dyDescent="0.25">
      <c r="A37">
        <v>27</v>
      </c>
      <c r="B37" s="4">
        <f t="shared" si="19"/>
        <v>1</v>
      </c>
      <c r="C37" s="6">
        <f t="shared" si="4"/>
        <v>0</v>
      </c>
      <c r="D37" s="4">
        <f t="shared" si="5"/>
        <v>0</v>
      </c>
      <c r="E37" s="5">
        <f t="shared" si="6"/>
        <v>0</v>
      </c>
      <c r="F37" s="6">
        <f t="shared" si="7"/>
        <v>1</v>
      </c>
      <c r="G37" s="4">
        <f>SUM(B$11:B37)/$A37</f>
        <v>0.59259259259259256</v>
      </c>
      <c r="H37" s="6">
        <f>SUM(C$11:C37)/$A37</f>
        <v>0.40740740740740738</v>
      </c>
      <c r="I37" s="5">
        <f>SUM(D$11:D37)/$A37</f>
        <v>3.7037037037037035E-2</v>
      </c>
      <c r="J37" s="5">
        <f>SUM(E$11:E37)/$A37</f>
        <v>0.37037037037037035</v>
      </c>
      <c r="K37" s="6">
        <f>SUM(F$11:F37)/$A37</f>
        <v>0.59259259259259256</v>
      </c>
      <c r="L37" s="4">
        <f t="shared" si="20"/>
        <v>3.2222222222222223</v>
      </c>
      <c r="M37" s="6">
        <f t="shared" si="21"/>
        <v>3</v>
      </c>
      <c r="N37" s="5">
        <f t="shared" si="22"/>
        <v>3.8148148148148144</v>
      </c>
      <c r="O37" s="5">
        <f t="shared" si="23"/>
        <v>3.6296296296296293</v>
      </c>
      <c r="P37" s="6">
        <f t="shared" si="24"/>
        <v>2.7777777777777777</v>
      </c>
    </row>
    <row r="38" spans="1:16" x14ac:dyDescent="0.25">
      <c r="A38">
        <v>28</v>
      </c>
      <c r="B38" s="4">
        <f t="shared" si="19"/>
        <v>1</v>
      </c>
      <c r="C38" s="6">
        <f t="shared" si="4"/>
        <v>0</v>
      </c>
      <c r="D38" s="4">
        <f t="shared" si="5"/>
        <v>0</v>
      </c>
      <c r="E38" s="5">
        <f t="shared" si="6"/>
        <v>0</v>
      </c>
      <c r="F38" s="6">
        <f t="shared" si="7"/>
        <v>1</v>
      </c>
      <c r="G38" s="4">
        <f>SUM(B$11:B38)/$A38</f>
        <v>0.6071428571428571</v>
      </c>
      <c r="H38" s="6">
        <f>SUM(C$11:C38)/$A38</f>
        <v>0.39285714285714285</v>
      </c>
      <c r="I38" s="5">
        <f>SUM(D$11:D38)/$A38</f>
        <v>3.5714285714285712E-2</v>
      </c>
      <c r="J38" s="5">
        <f>SUM(E$11:E38)/$A38</f>
        <v>0.35714285714285715</v>
      </c>
      <c r="K38" s="6">
        <f>SUM(F$11:F38)/$A38</f>
        <v>0.6071428571428571</v>
      </c>
      <c r="L38" s="4">
        <f t="shared" si="20"/>
        <v>3.25</v>
      </c>
      <c r="M38" s="6">
        <f t="shared" si="21"/>
        <v>2.9285714285714284</v>
      </c>
      <c r="N38" s="5">
        <f t="shared" si="22"/>
        <v>3.7857142857142856</v>
      </c>
      <c r="O38" s="5">
        <f t="shared" si="23"/>
        <v>3.5714285714285712</v>
      </c>
      <c r="P38" s="6">
        <f t="shared" si="24"/>
        <v>2.8214285714285712</v>
      </c>
    </row>
    <row r="39" spans="1:16" x14ac:dyDescent="0.25">
      <c r="A39">
        <v>29</v>
      </c>
      <c r="B39" s="4">
        <f t="shared" si="19"/>
        <v>1</v>
      </c>
      <c r="C39" s="6">
        <f t="shared" si="4"/>
        <v>0</v>
      </c>
      <c r="D39" s="4">
        <f t="shared" si="5"/>
        <v>0</v>
      </c>
      <c r="E39" s="5">
        <f t="shared" si="6"/>
        <v>0</v>
      </c>
      <c r="F39" s="6">
        <f t="shared" si="7"/>
        <v>1</v>
      </c>
      <c r="G39" s="4">
        <f>SUM(B$11:B39)/$A39</f>
        <v>0.62068965517241381</v>
      </c>
      <c r="H39" s="6">
        <f>SUM(C$11:C39)/$A39</f>
        <v>0.37931034482758619</v>
      </c>
      <c r="I39" s="5">
        <f>SUM(D$11:D39)/$A39</f>
        <v>3.4482758620689655E-2</v>
      </c>
      <c r="J39" s="5">
        <f>SUM(E$11:E39)/$A39</f>
        <v>0.34482758620689657</v>
      </c>
      <c r="K39" s="6">
        <f>SUM(F$11:F39)/$A39</f>
        <v>0.62068965517241381</v>
      </c>
      <c r="L39" s="4">
        <f t="shared" si="20"/>
        <v>3.2758620689655173</v>
      </c>
      <c r="M39" s="6">
        <f t="shared" si="21"/>
        <v>2.8620689655172415</v>
      </c>
      <c r="N39" s="5">
        <f t="shared" si="22"/>
        <v>3.7586206896551726</v>
      </c>
      <c r="O39" s="5">
        <f t="shared" si="23"/>
        <v>3.5172413793103443</v>
      </c>
      <c r="P39" s="6">
        <f t="shared" si="24"/>
        <v>2.8620689655172415</v>
      </c>
    </row>
    <row r="40" spans="1:16" x14ac:dyDescent="0.25">
      <c r="A40">
        <v>30</v>
      </c>
      <c r="B40" s="4">
        <f t="shared" si="19"/>
        <v>1</v>
      </c>
      <c r="C40" s="6">
        <f t="shared" si="4"/>
        <v>0</v>
      </c>
      <c r="D40" s="4">
        <f t="shared" si="5"/>
        <v>0</v>
      </c>
      <c r="E40" s="5">
        <f t="shared" si="6"/>
        <v>0</v>
      </c>
      <c r="F40" s="6">
        <f t="shared" si="7"/>
        <v>1</v>
      </c>
      <c r="G40" s="4">
        <f>SUM(B$11:B40)/$A40</f>
        <v>0.6333333333333333</v>
      </c>
      <c r="H40" s="6">
        <f>SUM(C$11:C40)/$A40</f>
        <v>0.36666666666666664</v>
      </c>
      <c r="I40" s="5">
        <f>SUM(D$11:D40)/$A40</f>
        <v>3.3333333333333333E-2</v>
      </c>
      <c r="J40" s="5">
        <f>SUM(E$11:E40)/$A40</f>
        <v>0.33333333333333331</v>
      </c>
      <c r="K40" s="6">
        <f>SUM(F$11:F40)/$A40</f>
        <v>0.6333333333333333</v>
      </c>
      <c r="L40" s="4">
        <f t="shared" si="20"/>
        <v>3.3</v>
      </c>
      <c r="M40" s="6">
        <f t="shared" si="21"/>
        <v>2.8</v>
      </c>
      <c r="N40" s="5">
        <f t="shared" si="22"/>
        <v>3.7333333333333334</v>
      </c>
      <c r="O40" s="5">
        <f t="shared" si="23"/>
        <v>3.4666666666666663</v>
      </c>
      <c r="P40" s="6">
        <f t="shared" si="24"/>
        <v>2.9</v>
      </c>
    </row>
    <row r="41" spans="1:16" x14ac:dyDescent="0.25">
      <c r="A41">
        <v>31</v>
      </c>
      <c r="B41" s="4">
        <f t="shared" si="19"/>
        <v>1</v>
      </c>
      <c r="C41" s="6">
        <f t="shared" si="4"/>
        <v>0</v>
      </c>
      <c r="D41" s="4">
        <f t="shared" si="5"/>
        <v>0</v>
      </c>
      <c r="E41" s="5">
        <f t="shared" si="6"/>
        <v>0</v>
      </c>
      <c r="F41" s="6">
        <f t="shared" si="7"/>
        <v>1</v>
      </c>
      <c r="G41" s="4">
        <f>SUM(B$11:B41)/$A41</f>
        <v>0.64516129032258063</v>
      </c>
      <c r="H41" s="6">
        <f>SUM(C$11:C41)/$A41</f>
        <v>0.35483870967741937</v>
      </c>
      <c r="I41" s="5">
        <f>SUM(D$11:D41)/$A41</f>
        <v>3.2258064516129031E-2</v>
      </c>
      <c r="J41" s="5">
        <f>SUM(E$11:E41)/$A41</f>
        <v>0.32258064516129031</v>
      </c>
      <c r="K41" s="6">
        <f>SUM(F$11:F41)/$A41</f>
        <v>0.64516129032258063</v>
      </c>
      <c r="L41" s="4">
        <f t="shared" si="20"/>
        <v>3.32258064516129</v>
      </c>
      <c r="M41" s="6">
        <f t="shared" si="21"/>
        <v>2.7419354838709675</v>
      </c>
      <c r="N41" s="5">
        <f t="shared" si="22"/>
        <v>3.709677419354839</v>
      </c>
      <c r="O41" s="5">
        <f t="shared" si="23"/>
        <v>3.419354838709677</v>
      </c>
      <c r="P41" s="6">
        <f t="shared" si="24"/>
        <v>2.935483870967742</v>
      </c>
    </row>
    <row r="42" spans="1:16" x14ac:dyDescent="0.25">
      <c r="A42">
        <v>32</v>
      </c>
      <c r="B42" s="4">
        <f t="shared" si="19"/>
        <v>1</v>
      </c>
      <c r="C42" s="6">
        <f t="shared" si="4"/>
        <v>0</v>
      </c>
      <c r="D42" s="4">
        <f t="shared" si="5"/>
        <v>0</v>
      </c>
      <c r="E42" s="5">
        <f t="shared" si="6"/>
        <v>0</v>
      </c>
      <c r="F42" s="6">
        <f t="shared" si="7"/>
        <v>1</v>
      </c>
      <c r="G42" s="4">
        <f>SUM(B$11:B42)/$A42</f>
        <v>0.65625</v>
      </c>
      <c r="H42" s="6">
        <f>SUM(C$11:C42)/$A42</f>
        <v>0.34375</v>
      </c>
      <c r="I42" s="5">
        <f>SUM(D$11:D42)/$A42</f>
        <v>3.125E-2</v>
      </c>
      <c r="J42" s="5">
        <f>SUM(E$11:E42)/$A42</f>
        <v>0.3125</v>
      </c>
      <c r="K42" s="6">
        <f>SUM(F$11:F42)/$A42</f>
        <v>0.65625</v>
      </c>
      <c r="L42" s="4">
        <f t="shared" si="20"/>
        <v>3.34375</v>
      </c>
      <c r="M42" s="6">
        <f t="shared" si="21"/>
        <v>2.6875</v>
      </c>
      <c r="N42" s="5">
        <f t="shared" si="22"/>
        <v>3.6875</v>
      </c>
      <c r="O42" s="5">
        <f t="shared" si="23"/>
        <v>3.375</v>
      </c>
      <c r="P42" s="6">
        <f t="shared" si="24"/>
        <v>2.96875</v>
      </c>
    </row>
    <row r="43" spans="1:16" x14ac:dyDescent="0.25">
      <c r="A43">
        <v>33</v>
      </c>
      <c r="B43" s="4">
        <f t="shared" si="19"/>
        <v>1</v>
      </c>
      <c r="C43" s="6">
        <f t="shared" si="4"/>
        <v>0</v>
      </c>
      <c r="D43" s="4">
        <f t="shared" si="5"/>
        <v>0</v>
      </c>
      <c r="E43" s="5">
        <f t="shared" si="6"/>
        <v>0</v>
      </c>
      <c r="F43" s="6">
        <f t="shared" si="7"/>
        <v>1</v>
      </c>
      <c r="G43" s="4">
        <f>SUM(B$11:B43)/$A43</f>
        <v>0.66666666666666663</v>
      </c>
      <c r="H43" s="6">
        <f>SUM(C$11:C43)/$A43</f>
        <v>0.33333333333333331</v>
      </c>
      <c r="I43" s="5">
        <f>SUM(D$11:D43)/$A43</f>
        <v>3.0303030303030304E-2</v>
      </c>
      <c r="J43" s="5">
        <f>SUM(E$11:E43)/$A43</f>
        <v>0.30303030303030304</v>
      </c>
      <c r="K43" s="6">
        <f>SUM(F$11:F43)/$A43</f>
        <v>0.66666666666666663</v>
      </c>
      <c r="L43" s="4">
        <f t="shared" si="20"/>
        <v>3.3636363636363633</v>
      </c>
      <c r="M43" s="6">
        <f t="shared" si="21"/>
        <v>2.6363636363636367</v>
      </c>
      <c r="N43" s="5">
        <f t="shared" si="22"/>
        <v>3.6666666666666665</v>
      </c>
      <c r="O43" s="5">
        <f t="shared" si="23"/>
        <v>3.333333333333333</v>
      </c>
      <c r="P43" s="6">
        <f t="shared" si="24"/>
        <v>3</v>
      </c>
    </row>
    <row r="44" spans="1:16" x14ac:dyDescent="0.25">
      <c r="A44">
        <v>34</v>
      </c>
      <c r="B44" s="4">
        <f t="shared" si="19"/>
        <v>1</v>
      </c>
      <c r="C44" s="6">
        <f t="shared" si="4"/>
        <v>0</v>
      </c>
      <c r="D44" s="4">
        <f t="shared" si="5"/>
        <v>0</v>
      </c>
      <c r="E44" s="5">
        <f t="shared" si="6"/>
        <v>0</v>
      </c>
      <c r="F44" s="6">
        <f t="shared" si="7"/>
        <v>1</v>
      </c>
      <c r="G44" s="4">
        <f>SUM(B$11:B44)/$A44</f>
        <v>0.67647058823529416</v>
      </c>
      <c r="H44" s="6">
        <f>SUM(C$11:C44)/$A44</f>
        <v>0.3235294117647059</v>
      </c>
      <c r="I44" s="5">
        <f>SUM(D$11:D44)/$A44</f>
        <v>2.9411764705882353E-2</v>
      </c>
      <c r="J44" s="5">
        <f>SUM(E$11:E44)/$A44</f>
        <v>0.29411764705882354</v>
      </c>
      <c r="K44" s="6">
        <f>SUM(F$11:F44)/$A44</f>
        <v>0.67647058823529416</v>
      </c>
      <c r="L44" s="4">
        <f t="shared" si="20"/>
        <v>3.382352941176471</v>
      </c>
      <c r="M44" s="6">
        <f t="shared" si="21"/>
        <v>2.5882352941176467</v>
      </c>
      <c r="N44" s="5">
        <f t="shared" si="22"/>
        <v>3.6470588235294117</v>
      </c>
      <c r="O44" s="5">
        <f t="shared" si="23"/>
        <v>3.2941176470588238</v>
      </c>
      <c r="P44" s="6">
        <f t="shared" si="24"/>
        <v>3.0294117647058827</v>
      </c>
    </row>
    <row r="45" spans="1:16" x14ac:dyDescent="0.25">
      <c r="A45">
        <v>35</v>
      </c>
      <c r="B45" s="4">
        <f t="shared" si="19"/>
        <v>1</v>
      </c>
      <c r="C45" s="6">
        <f t="shared" si="4"/>
        <v>0</v>
      </c>
      <c r="D45" s="4">
        <f t="shared" si="5"/>
        <v>0</v>
      </c>
      <c r="E45" s="5">
        <f t="shared" si="6"/>
        <v>0</v>
      </c>
      <c r="F45" s="6">
        <f t="shared" si="7"/>
        <v>1</v>
      </c>
      <c r="G45" s="4">
        <f>SUM(B$11:B45)/$A45</f>
        <v>0.68571428571428572</v>
      </c>
      <c r="H45" s="6">
        <f>SUM(C$11:C45)/$A45</f>
        <v>0.31428571428571428</v>
      </c>
      <c r="I45" s="5">
        <f>SUM(D$11:D45)/$A45</f>
        <v>2.8571428571428571E-2</v>
      </c>
      <c r="J45" s="5">
        <f>SUM(E$11:E45)/$A45</f>
        <v>0.2857142857142857</v>
      </c>
      <c r="K45" s="6">
        <f>SUM(F$11:F45)/$A45</f>
        <v>0.68571428571428572</v>
      </c>
      <c r="L45" s="4">
        <f t="shared" si="20"/>
        <v>3.4</v>
      </c>
      <c r="M45" s="6">
        <f t="shared" si="21"/>
        <v>2.5428571428571427</v>
      </c>
      <c r="N45" s="5">
        <f t="shared" si="22"/>
        <v>3.6285714285714281</v>
      </c>
      <c r="O45" s="5">
        <f t="shared" si="23"/>
        <v>3.2571428571428571</v>
      </c>
      <c r="P45" s="6">
        <f t="shared" si="24"/>
        <v>3.0571428571428569</v>
      </c>
    </row>
    <row r="46" spans="1:16" x14ac:dyDescent="0.25">
      <c r="A46">
        <v>36</v>
      </c>
      <c r="B46" s="4">
        <f t="shared" si="19"/>
        <v>1</v>
      </c>
      <c r="C46" s="6">
        <f t="shared" si="4"/>
        <v>0</v>
      </c>
      <c r="D46" s="4">
        <f t="shared" si="5"/>
        <v>0</v>
      </c>
      <c r="E46" s="5">
        <f t="shared" si="6"/>
        <v>0</v>
      </c>
      <c r="F46" s="6">
        <f t="shared" si="7"/>
        <v>1</v>
      </c>
      <c r="G46" s="4">
        <f>SUM(B$11:B46)/$A46</f>
        <v>0.69444444444444442</v>
      </c>
      <c r="H46" s="6">
        <f>SUM(C$11:C46)/$A46</f>
        <v>0.30555555555555558</v>
      </c>
      <c r="I46" s="5">
        <f>SUM(D$11:D46)/$A46</f>
        <v>2.7777777777777776E-2</v>
      </c>
      <c r="J46" s="5">
        <f>SUM(E$11:E46)/$A46</f>
        <v>0.27777777777777779</v>
      </c>
      <c r="K46" s="6">
        <f>SUM(F$11:F46)/$A46</f>
        <v>0.69444444444444442</v>
      </c>
      <c r="L46" s="4">
        <f t="shared" si="20"/>
        <v>3.4166666666666665</v>
      </c>
      <c r="M46" s="6">
        <f t="shared" si="21"/>
        <v>2.5</v>
      </c>
      <c r="N46" s="5">
        <f t="shared" si="22"/>
        <v>3.6111111111111107</v>
      </c>
      <c r="O46" s="5">
        <f t="shared" si="23"/>
        <v>3.2222222222222223</v>
      </c>
      <c r="P46" s="6">
        <f t="shared" si="24"/>
        <v>3.083333333333333</v>
      </c>
    </row>
    <row r="47" spans="1:16" x14ac:dyDescent="0.25">
      <c r="A47">
        <v>37</v>
      </c>
      <c r="B47" s="4">
        <f t="shared" ref="B47:B82" si="25">IF(L46=MAX(L46:M46),1,0)</f>
        <v>1</v>
      </c>
      <c r="C47" s="6">
        <f t="shared" si="4"/>
        <v>0</v>
      </c>
      <c r="D47" s="4">
        <f t="shared" si="5"/>
        <v>0</v>
      </c>
      <c r="E47" s="5">
        <f t="shared" si="6"/>
        <v>0</v>
      </c>
      <c r="F47" s="6">
        <f t="shared" si="7"/>
        <v>1</v>
      </c>
      <c r="G47" s="4">
        <f>SUM(B$11:B47)/$A47</f>
        <v>0.70270270270270274</v>
      </c>
      <c r="H47" s="6">
        <f>SUM(C$11:C47)/$A47</f>
        <v>0.29729729729729731</v>
      </c>
      <c r="I47" s="5">
        <f>SUM(D$11:D47)/$A47</f>
        <v>2.7027027027027029E-2</v>
      </c>
      <c r="J47" s="5">
        <f>SUM(E$11:E47)/$A47</f>
        <v>0.27027027027027029</v>
      </c>
      <c r="K47" s="6">
        <f>SUM(F$11:F47)/$A47</f>
        <v>0.70270270270270274</v>
      </c>
      <c r="L47" s="4">
        <f t="shared" ref="L47:L82" si="26">SUMPRODUCT($B$6:$D$6,I47:K47)</f>
        <v>3.4324324324324325</v>
      </c>
      <c r="M47" s="6">
        <f t="shared" ref="M47:M82" si="27">SUMPRODUCT($B$7:$D$7,I47:K47)</f>
        <v>2.4594594594594597</v>
      </c>
      <c r="N47" s="5">
        <f t="shared" ref="N47:N82" si="28">B$6*$G47+B$7*$H47</f>
        <v>3.5945945945945947</v>
      </c>
      <c r="O47" s="5">
        <f t="shared" ref="O47:O82" si="29">C$6*$G47+C$7*$H47</f>
        <v>3.1891891891891895</v>
      </c>
      <c r="P47" s="6">
        <f t="shared" ref="P47:P82" si="30">D$6*$G47+D$7*$H47</f>
        <v>3.1081081081081083</v>
      </c>
    </row>
    <row r="48" spans="1:16" x14ac:dyDescent="0.25">
      <c r="A48">
        <v>38</v>
      </c>
      <c r="B48" s="4">
        <f t="shared" si="25"/>
        <v>1</v>
      </c>
      <c r="C48" s="6">
        <f t="shared" si="4"/>
        <v>0</v>
      </c>
      <c r="D48" s="4">
        <f t="shared" si="5"/>
        <v>0</v>
      </c>
      <c r="E48" s="5">
        <f t="shared" si="6"/>
        <v>0</v>
      </c>
      <c r="F48" s="6">
        <f t="shared" si="7"/>
        <v>1</v>
      </c>
      <c r="G48" s="4">
        <f>SUM(B$11:B48)/$A48</f>
        <v>0.71052631578947367</v>
      </c>
      <c r="H48" s="6">
        <f>SUM(C$11:C48)/$A48</f>
        <v>0.28947368421052633</v>
      </c>
      <c r="I48" s="5">
        <f>SUM(D$11:D48)/$A48</f>
        <v>2.6315789473684209E-2</v>
      </c>
      <c r="J48" s="5">
        <f>SUM(E$11:E48)/$A48</f>
        <v>0.26315789473684209</v>
      </c>
      <c r="K48" s="6">
        <f>SUM(F$11:F48)/$A48</f>
        <v>0.71052631578947367</v>
      </c>
      <c r="L48" s="4">
        <f t="shared" si="26"/>
        <v>3.4473684210526314</v>
      </c>
      <c r="M48" s="6">
        <f t="shared" si="27"/>
        <v>2.4210526315789473</v>
      </c>
      <c r="N48" s="5">
        <f t="shared" si="28"/>
        <v>3.5789473684210531</v>
      </c>
      <c r="O48" s="5">
        <f t="shared" si="29"/>
        <v>3.1578947368421053</v>
      </c>
      <c r="P48" s="6">
        <f t="shared" si="30"/>
        <v>3.1315789473684212</v>
      </c>
    </row>
    <row r="49" spans="1:16" x14ac:dyDescent="0.25">
      <c r="A49">
        <v>39</v>
      </c>
      <c r="B49" s="4">
        <f t="shared" si="25"/>
        <v>1</v>
      </c>
      <c r="C49" s="6">
        <f t="shared" si="4"/>
        <v>0</v>
      </c>
      <c r="D49" s="4">
        <f t="shared" si="5"/>
        <v>0</v>
      </c>
      <c r="E49" s="5">
        <f t="shared" si="6"/>
        <v>0</v>
      </c>
      <c r="F49" s="6">
        <f t="shared" si="7"/>
        <v>1</v>
      </c>
      <c r="G49" s="4">
        <f>SUM(B$11:B49)/$A49</f>
        <v>0.71794871794871795</v>
      </c>
      <c r="H49" s="6">
        <f>SUM(C$11:C49)/$A49</f>
        <v>0.28205128205128205</v>
      </c>
      <c r="I49" s="5">
        <f>SUM(D$11:D49)/$A49</f>
        <v>2.564102564102564E-2</v>
      </c>
      <c r="J49" s="5">
        <f>SUM(E$11:E49)/$A49</f>
        <v>0.25641025641025639</v>
      </c>
      <c r="K49" s="6">
        <f>SUM(F$11:F49)/$A49</f>
        <v>0.71794871794871795</v>
      </c>
      <c r="L49" s="4">
        <f t="shared" si="26"/>
        <v>3.4615384615384617</v>
      </c>
      <c r="M49" s="6">
        <f t="shared" si="27"/>
        <v>2.3846153846153846</v>
      </c>
      <c r="N49" s="5">
        <f t="shared" si="28"/>
        <v>3.5641025641025639</v>
      </c>
      <c r="O49" s="5">
        <f t="shared" si="29"/>
        <v>3.1282051282051282</v>
      </c>
      <c r="P49" s="6">
        <f t="shared" si="30"/>
        <v>3.1538461538461537</v>
      </c>
    </row>
    <row r="50" spans="1:16" x14ac:dyDescent="0.25">
      <c r="A50">
        <v>40</v>
      </c>
      <c r="B50" s="4">
        <f t="shared" si="25"/>
        <v>1</v>
      </c>
      <c r="C50" s="6">
        <f t="shared" si="4"/>
        <v>0</v>
      </c>
      <c r="D50" s="4">
        <f t="shared" si="5"/>
        <v>0</v>
      </c>
      <c r="E50" s="5">
        <f t="shared" si="6"/>
        <v>1</v>
      </c>
      <c r="F50" s="6">
        <f t="shared" si="7"/>
        <v>0</v>
      </c>
      <c r="G50" s="4">
        <f>SUM(B$11:B50)/$A50</f>
        <v>0.72499999999999998</v>
      </c>
      <c r="H50" s="6">
        <f>SUM(C$11:C50)/$A50</f>
        <v>0.27500000000000002</v>
      </c>
      <c r="I50" s="5">
        <f>SUM(D$11:D50)/$A50</f>
        <v>2.5000000000000001E-2</v>
      </c>
      <c r="J50" s="5">
        <f>SUM(E$11:E50)/$A50</f>
        <v>0.27500000000000002</v>
      </c>
      <c r="K50" s="6">
        <f>SUM(F$11:F50)/$A50</f>
        <v>0.7</v>
      </c>
      <c r="L50" s="4">
        <f t="shared" si="26"/>
        <v>3.4249999999999998</v>
      </c>
      <c r="M50" s="6">
        <f t="shared" si="27"/>
        <v>2.4750000000000001</v>
      </c>
      <c r="N50" s="5">
        <f t="shared" si="28"/>
        <v>3.55</v>
      </c>
      <c r="O50" s="5">
        <f t="shared" si="29"/>
        <v>3.1</v>
      </c>
      <c r="P50" s="6">
        <f t="shared" si="30"/>
        <v>3.1749999999999998</v>
      </c>
    </row>
    <row r="51" spans="1:16" x14ac:dyDescent="0.25">
      <c r="A51">
        <v>41</v>
      </c>
      <c r="B51" s="4">
        <f t="shared" si="25"/>
        <v>1</v>
      </c>
      <c r="C51" s="6">
        <f t="shared" si="4"/>
        <v>0</v>
      </c>
      <c r="D51" s="4">
        <f t="shared" si="5"/>
        <v>0</v>
      </c>
      <c r="E51" s="5">
        <f t="shared" si="6"/>
        <v>1</v>
      </c>
      <c r="F51" s="6">
        <f t="shared" si="7"/>
        <v>0</v>
      </c>
      <c r="G51" s="4">
        <f>SUM(B$11:B51)/$A51</f>
        <v>0.73170731707317072</v>
      </c>
      <c r="H51" s="6">
        <f>SUM(C$11:C51)/$A51</f>
        <v>0.26829268292682928</v>
      </c>
      <c r="I51" s="5">
        <f>SUM(D$11:D51)/$A51</f>
        <v>2.4390243902439025E-2</v>
      </c>
      <c r="J51" s="5">
        <f>SUM(E$11:E51)/$A51</f>
        <v>0.29268292682926828</v>
      </c>
      <c r="K51" s="6">
        <f>SUM(F$11:F51)/$A51</f>
        <v>0.68292682926829273</v>
      </c>
      <c r="L51" s="4">
        <f t="shared" si="26"/>
        <v>3.3902439024390247</v>
      </c>
      <c r="M51" s="6">
        <f t="shared" si="27"/>
        <v>2.5609756097560976</v>
      </c>
      <c r="N51" s="5">
        <f t="shared" si="28"/>
        <v>3.536585365853659</v>
      </c>
      <c r="O51" s="5">
        <f t="shared" si="29"/>
        <v>3.0731707317073171</v>
      </c>
      <c r="P51" s="6">
        <f t="shared" si="30"/>
        <v>3.1951219512195124</v>
      </c>
    </row>
    <row r="52" spans="1:16" x14ac:dyDescent="0.25">
      <c r="A52">
        <v>42</v>
      </c>
      <c r="B52" s="4">
        <f t="shared" si="25"/>
        <v>1</v>
      </c>
      <c r="C52" s="6">
        <f t="shared" si="4"/>
        <v>0</v>
      </c>
      <c r="D52" s="4">
        <f t="shared" si="5"/>
        <v>0</v>
      </c>
      <c r="E52" s="5">
        <f t="shared" si="6"/>
        <v>1</v>
      </c>
      <c r="F52" s="6">
        <f t="shared" si="7"/>
        <v>0</v>
      </c>
      <c r="G52" s="4">
        <f>SUM(B$11:B52)/$A52</f>
        <v>0.73809523809523814</v>
      </c>
      <c r="H52" s="6">
        <f>SUM(C$11:C52)/$A52</f>
        <v>0.26190476190476192</v>
      </c>
      <c r="I52" s="5">
        <f>SUM(D$11:D52)/$A52</f>
        <v>2.3809523809523808E-2</v>
      </c>
      <c r="J52" s="5">
        <f>SUM(E$11:E52)/$A52</f>
        <v>0.30952380952380953</v>
      </c>
      <c r="K52" s="6">
        <f>SUM(F$11:F52)/$A52</f>
        <v>0.66666666666666663</v>
      </c>
      <c r="L52" s="4">
        <f t="shared" si="26"/>
        <v>3.3571428571428568</v>
      </c>
      <c r="M52" s="6">
        <f t="shared" si="27"/>
        <v>2.6428571428571428</v>
      </c>
      <c r="N52" s="5">
        <f t="shared" si="28"/>
        <v>3.5238095238095237</v>
      </c>
      <c r="O52" s="5">
        <f t="shared" si="29"/>
        <v>3.0476190476190479</v>
      </c>
      <c r="P52" s="6">
        <f t="shared" si="30"/>
        <v>3.2142857142857144</v>
      </c>
    </row>
    <row r="53" spans="1:16" x14ac:dyDescent="0.25">
      <c r="A53">
        <v>43</v>
      </c>
      <c r="B53" s="4">
        <f t="shared" si="25"/>
        <v>1</v>
      </c>
      <c r="C53" s="6">
        <f t="shared" si="4"/>
        <v>0</v>
      </c>
      <c r="D53" s="4">
        <f t="shared" si="5"/>
        <v>0</v>
      </c>
      <c r="E53" s="5">
        <f t="shared" si="6"/>
        <v>1</v>
      </c>
      <c r="F53" s="6">
        <f t="shared" si="7"/>
        <v>0</v>
      </c>
      <c r="G53" s="4">
        <f>SUM(B$11:B53)/$A53</f>
        <v>0.7441860465116279</v>
      </c>
      <c r="H53" s="6">
        <f>SUM(C$11:C53)/$A53</f>
        <v>0.2558139534883721</v>
      </c>
      <c r="I53" s="5">
        <f>SUM(D$11:D53)/$A53</f>
        <v>2.3255813953488372E-2</v>
      </c>
      <c r="J53" s="5">
        <f>SUM(E$11:E53)/$A53</f>
        <v>0.32558139534883723</v>
      </c>
      <c r="K53" s="6">
        <f>SUM(F$11:F53)/$A53</f>
        <v>0.65116279069767447</v>
      </c>
      <c r="L53" s="4">
        <f t="shared" si="26"/>
        <v>3.3255813953488373</v>
      </c>
      <c r="M53" s="6">
        <f t="shared" si="27"/>
        <v>2.7209302325581399</v>
      </c>
      <c r="N53" s="5">
        <f t="shared" si="28"/>
        <v>3.5116279069767442</v>
      </c>
      <c r="O53" s="5">
        <f t="shared" si="29"/>
        <v>3.0232558139534884</v>
      </c>
      <c r="P53" s="6">
        <f t="shared" si="30"/>
        <v>3.2325581395348837</v>
      </c>
    </row>
    <row r="54" spans="1:16" x14ac:dyDescent="0.25">
      <c r="A54">
        <v>44</v>
      </c>
      <c r="B54" s="4">
        <f t="shared" si="25"/>
        <v>1</v>
      </c>
      <c r="C54" s="6">
        <f t="shared" si="4"/>
        <v>0</v>
      </c>
      <c r="D54" s="4">
        <f t="shared" si="5"/>
        <v>0</v>
      </c>
      <c r="E54" s="5">
        <f t="shared" si="6"/>
        <v>1</v>
      </c>
      <c r="F54" s="6">
        <f t="shared" si="7"/>
        <v>0</v>
      </c>
      <c r="G54" s="4">
        <f>SUM(B$11:B54)/$A54</f>
        <v>0.75</v>
      </c>
      <c r="H54" s="6">
        <f>SUM(C$11:C54)/$A54</f>
        <v>0.25</v>
      </c>
      <c r="I54" s="5">
        <f>SUM(D$11:D54)/$A54</f>
        <v>2.2727272727272728E-2</v>
      </c>
      <c r="J54" s="5">
        <f>SUM(E$11:E54)/$A54</f>
        <v>0.34090909090909088</v>
      </c>
      <c r="K54" s="6">
        <f>SUM(F$11:F54)/$A54</f>
        <v>0.63636363636363635</v>
      </c>
      <c r="L54" s="4">
        <f t="shared" si="26"/>
        <v>3.2954545454545454</v>
      </c>
      <c r="M54" s="6">
        <f t="shared" si="27"/>
        <v>2.7954545454545454</v>
      </c>
      <c r="N54" s="5">
        <f t="shared" si="28"/>
        <v>3.5</v>
      </c>
      <c r="O54" s="5">
        <f t="shared" si="29"/>
        <v>3</v>
      </c>
      <c r="P54" s="6">
        <f t="shared" si="30"/>
        <v>3.25</v>
      </c>
    </row>
    <row r="55" spans="1:16" x14ac:dyDescent="0.25">
      <c r="A55">
        <v>45</v>
      </c>
      <c r="B55" s="4">
        <f t="shared" si="25"/>
        <v>1</v>
      </c>
      <c r="C55" s="6">
        <f t="shared" si="4"/>
        <v>0</v>
      </c>
      <c r="D55" s="4">
        <f t="shared" si="5"/>
        <v>0</v>
      </c>
      <c r="E55" s="5">
        <f t="shared" si="6"/>
        <v>1</v>
      </c>
      <c r="F55" s="6">
        <f t="shared" si="7"/>
        <v>0</v>
      </c>
      <c r="G55" s="4">
        <f>SUM(B$11:B55)/$A55</f>
        <v>0.75555555555555554</v>
      </c>
      <c r="H55" s="6">
        <f>SUM(C$11:C55)/$A55</f>
        <v>0.24444444444444444</v>
      </c>
      <c r="I55" s="5">
        <f>SUM(D$11:D55)/$A55</f>
        <v>2.2222222222222223E-2</v>
      </c>
      <c r="J55" s="5">
        <f>SUM(E$11:E55)/$A55</f>
        <v>0.35555555555555557</v>
      </c>
      <c r="K55" s="6">
        <f>SUM(F$11:F55)/$A55</f>
        <v>0.62222222222222223</v>
      </c>
      <c r="L55" s="4">
        <f t="shared" si="26"/>
        <v>3.2666666666666666</v>
      </c>
      <c r="M55" s="6">
        <f t="shared" si="27"/>
        <v>2.8666666666666667</v>
      </c>
      <c r="N55" s="5">
        <f t="shared" si="28"/>
        <v>3.4888888888888889</v>
      </c>
      <c r="O55" s="5">
        <f t="shared" si="29"/>
        <v>2.9777777777777779</v>
      </c>
      <c r="P55" s="6">
        <f t="shared" si="30"/>
        <v>3.2666666666666666</v>
      </c>
    </row>
    <row r="56" spans="1:16" x14ac:dyDescent="0.25">
      <c r="A56">
        <v>46</v>
      </c>
      <c r="B56" s="4">
        <f t="shared" si="25"/>
        <v>1</v>
      </c>
      <c r="C56" s="6">
        <f t="shared" si="4"/>
        <v>0</v>
      </c>
      <c r="D56" s="4">
        <f t="shared" si="5"/>
        <v>0</v>
      </c>
      <c r="E56" s="5">
        <f t="shared" si="6"/>
        <v>1</v>
      </c>
      <c r="F56" s="6">
        <f t="shared" si="7"/>
        <v>0</v>
      </c>
      <c r="G56" s="4">
        <f>SUM(B$11:B56)/$A56</f>
        <v>0.76086956521739135</v>
      </c>
      <c r="H56" s="6">
        <f>SUM(C$11:C56)/$A56</f>
        <v>0.2391304347826087</v>
      </c>
      <c r="I56" s="5">
        <f>SUM(D$11:D56)/$A56</f>
        <v>2.1739130434782608E-2</v>
      </c>
      <c r="J56" s="5">
        <f>SUM(E$11:E56)/$A56</f>
        <v>0.36956521739130432</v>
      </c>
      <c r="K56" s="6">
        <f>SUM(F$11:F56)/$A56</f>
        <v>0.60869565217391308</v>
      </c>
      <c r="L56" s="4">
        <f t="shared" si="26"/>
        <v>3.2391304347826089</v>
      </c>
      <c r="M56" s="6">
        <f t="shared" si="27"/>
        <v>2.9347826086956523</v>
      </c>
      <c r="N56" s="5">
        <f t="shared" si="28"/>
        <v>3.4782608695652173</v>
      </c>
      <c r="O56" s="5">
        <f t="shared" si="29"/>
        <v>2.956521739130435</v>
      </c>
      <c r="P56" s="6">
        <f t="shared" si="30"/>
        <v>3.2826086956521743</v>
      </c>
    </row>
    <row r="57" spans="1:16" x14ac:dyDescent="0.25">
      <c r="A57">
        <v>47</v>
      </c>
      <c r="B57" s="4">
        <f t="shared" si="25"/>
        <v>1</v>
      </c>
      <c r="C57" s="6">
        <f t="shared" si="4"/>
        <v>0</v>
      </c>
      <c r="D57" s="4">
        <f t="shared" si="5"/>
        <v>0</v>
      </c>
      <c r="E57" s="5">
        <f t="shared" si="6"/>
        <v>1</v>
      </c>
      <c r="F57" s="6">
        <f t="shared" si="7"/>
        <v>0</v>
      </c>
      <c r="G57" s="4">
        <f>SUM(B$11:B57)/$A57</f>
        <v>0.76595744680851063</v>
      </c>
      <c r="H57" s="6">
        <f>SUM(C$11:C57)/$A57</f>
        <v>0.23404255319148937</v>
      </c>
      <c r="I57" s="5">
        <f>SUM(D$11:D57)/$A57</f>
        <v>2.1276595744680851E-2</v>
      </c>
      <c r="J57" s="5">
        <f>SUM(E$11:E57)/$A57</f>
        <v>0.38297872340425532</v>
      </c>
      <c r="K57" s="6">
        <f>SUM(F$11:F57)/$A57</f>
        <v>0.5957446808510638</v>
      </c>
      <c r="L57" s="4">
        <f t="shared" si="26"/>
        <v>3.2127659574468082</v>
      </c>
      <c r="M57" s="6">
        <f t="shared" si="27"/>
        <v>3</v>
      </c>
      <c r="N57" s="5">
        <f t="shared" si="28"/>
        <v>3.4680851063829792</v>
      </c>
      <c r="O57" s="5">
        <f t="shared" si="29"/>
        <v>2.9361702127659575</v>
      </c>
      <c r="P57" s="6">
        <f t="shared" si="30"/>
        <v>3.2978723404255321</v>
      </c>
    </row>
    <row r="58" spans="1:16" x14ac:dyDescent="0.25">
      <c r="A58">
        <v>48</v>
      </c>
      <c r="B58" s="4">
        <f t="shared" si="25"/>
        <v>1</v>
      </c>
      <c r="C58" s="6">
        <f t="shared" si="4"/>
        <v>0</v>
      </c>
      <c r="D58" s="4">
        <f t="shared" si="5"/>
        <v>0</v>
      </c>
      <c r="E58" s="5">
        <f t="shared" si="6"/>
        <v>1</v>
      </c>
      <c r="F58" s="6">
        <f t="shared" si="7"/>
        <v>0</v>
      </c>
      <c r="G58" s="4">
        <f>SUM(B$11:B58)/$A58</f>
        <v>0.77083333333333337</v>
      </c>
      <c r="H58" s="6">
        <f>SUM(C$11:C58)/$A58</f>
        <v>0.22916666666666666</v>
      </c>
      <c r="I58" s="5">
        <f>SUM(D$11:D58)/$A58</f>
        <v>2.0833333333333332E-2</v>
      </c>
      <c r="J58" s="5">
        <f>SUM(E$11:E58)/$A58</f>
        <v>0.39583333333333331</v>
      </c>
      <c r="K58" s="6">
        <f>SUM(F$11:F58)/$A58</f>
        <v>0.58333333333333337</v>
      </c>
      <c r="L58" s="4">
        <f t="shared" si="26"/>
        <v>3.1875</v>
      </c>
      <c r="M58" s="6">
        <f t="shared" si="27"/>
        <v>3.0625</v>
      </c>
      <c r="N58" s="5">
        <f t="shared" si="28"/>
        <v>3.458333333333333</v>
      </c>
      <c r="O58" s="5">
        <f t="shared" si="29"/>
        <v>2.916666666666667</v>
      </c>
      <c r="P58" s="6">
        <f t="shared" si="30"/>
        <v>3.3125</v>
      </c>
    </row>
    <row r="59" spans="1:16" x14ac:dyDescent="0.25">
      <c r="A59">
        <v>49</v>
      </c>
      <c r="B59" s="4">
        <f t="shared" si="25"/>
        <v>1</v>
      </c>
      <c r="C59" s="6">
        <f t="shared" si="4"/>
        <v>0</v>
      </c>
      <c r="D59" s="4">
        <f t="shared" si="5"/>
        <v>0</v>
      </c>
      <c r="E59" s="5">
        <f t="shared" si="6"/>
        <v>1</v>
      </c>
      <c r="F59" s="6">
        <f t="shared" si="7"/>
        <v>0</v>
      </c>
      <c r="G59" s="4">
        <f>SUM(B$11:B59)/$A59</f>
        <v>0.77551020408163263</v>
      </c>
      <c r="H59" s="6">
        <f>SUM(C$11:C59)/$A59</f>
        <v>0.22448979591836735</v>
      </c>
      <c r="I59" s="5">
        <f>SUM(D$11:D59)/$A59</f>
        <v>2.0408163265306121E-2</v>
      </c>
      <c r="J59" s="5">
        <f>SUM(E$11:E59)/$A59</f>
        <v>0.40816326530612246</v>
      </c>
      <c r="K59" s="6">
        <f>SUM(F$11:F59)/$A59</f>
        <v>0.5714285714285714</v>
      </c>
      <c r="L59" s="4">
        <f t="shared" si="26"/>
        <v>3.1632653061224487</v>
      </c>
      <c r="M59" s="6">
        <f t="shared" si="27"/>
        <v>3.1224489795918364</v>
      </c>
      <c r="N59" s="5">
        <f t="shared" si="28"/>
        <v>3.4489795918367347</v>
      </c>
      <c r="O59" s="5">
        <f t="shared" si="29"/>
        <v>2.8979591836734695</v>
      </c>
      <c r="P59" s="6">
        <f t="shared" si="30"/>
        <v>3.3265306122448979</v>
      </c>
    </row>
    <row r="60" spans="1:16" x14ac:dyDescent="0.25">
      <c r="A60">
        <v>50</v>
      </c>
      <c r="B60" s="4">
        <f t="shared" si="25"/>
        <v>1</v>
      </c>
      <c r="C60" s="6">
        <f t="shared" si="4"/>
        <v>0</v>
      </c>
      <c r="D60" s="4">
        <f t="shared" si="5"/>
        <v>0</v>
      </c>
      <c r="E60" s="5">
        <f t="shared" si="6"/>
        <v>1</v>
      </c>
      <c r="F60" s="6">
        <f t="shared" si="7"/>
        <v>0</v>
      </c>
      <c r="G60" s="4">
        <f>SUM(B$11:B60)/$A60</f>
        <v>0.78</v>
      </c>
      <c r="H60" s="6">
        <f>SUM(C$11:C60)/$A60</f>
        <v>0.22</v>
      </c>
      <c r="I60" s="5">
        <f>SUM(D$11:D60)/$A60</f>
        <v>0.02</v>
      </c>
      <c r="J60" s="5">
        <f>SUM(E$11:E60)/$A60</f>
        <v>0.42</v>
      </c>
      <c r="K60" s="6">
        <f>SUM(F$11:F60)/$A60</f>
        <v>0.56000000000000005</v>
      </c>
      <c r="L60" s="4">
        <f t="shared" si="26"/>
        <v>3.14</v>
      </c>
      <c r="M60" s="6">
        <f t="shared" si="27"/>
        <v>3.18</v>
      </c>
      <c r="N60" s="5">
        <f t="shared" si="28"/>
        <v>3.44</v>
      </c>
      <c r="O60" s="5">
        <f t="shared" si="29"/>
        <v>2.88</v>
      </c>
      <c r="P60" s="6">
        <f t="shared" si="30"/>
        <v>3.3400000000000003</v>
      </c>
    </row>
    <row r="61" spans="1:16" x14ac:dyDescent="0.25">
      <c r="A61">
        <v>51</v>
      </c>
      <c r="B61" s="4">
        <f t="shared" si="25"/>
        <v>0</v>
      </c>
      <c r="C61" s="6">
        <f t="shared" si="4"/>
        <v>1</v>
      </c>
      <c r="D61" s="4">
        <f t="shared" si="5"/>
        <v>0</v>
      </c>
      <c r="E61" s="5">
        <f t="shared" si="6"/>
        <v>1</v>
      </c>
      <c r="F61" s="6">
        <f t="shared" si="7"/>
        <v>0</v>
      </c>
      <c r="G61" s="4">
        <f>SUM(B$11:B61)/$A61</f>
        <v>0.76470588235294112</v>
      </c>
      <c r="H61" s="6">
        <f>SUM(C$11:C61)/$A61</f>
        <v>0.23529411764705882</v>
      </c>
      <c r="I61" s="5">
        <f>SUM(D$11:D61)/$A61</f>
        <v>1.9607843137254902E-2</v>
      </c>
      <c r="J61" s="5">
        <f>SUM(E$11:E61)/$A61</f>
        <v>0.43137254901960786</v>
      </c>
      <c r="K61" s="6">
        <f>SUM(F$11:F61)/$A61</f>
        <v>0.5490196078431373</v>
      </c>
      <c r="L61" s="4">
        <f t="shared" si="26"/>
        <v>3.1176470588235299</v>
      </c>
      <c r="M61" s="6">
        <f t="shared" si="27"/>
        <v>3.2352941176470589</v>
      </c>
      <c r="N61" s="5">
        <f t="shared" si="28"/>
        <v>3.4705882352941178</v>
      </c>
      <c r="O61" s="5">
        <f t="shared" si="29"/>
        <v>2.9411764705882351</v>
      </c>
      <c r="P61" s="6">
        <f t="shared" si="30"/>
        <v>3.2941176470588234</v>
      </c>
    </row>
    <row r="62" spans="1:16" x14ac:dyDescent="0.25">
      <c r="A62">
        <v>52</v>
      </c>
      <c r="B62" s="4">
        <f t="shared" si="25"/>
        <v>0</v>
      </c>
      <c r="C62" s="6">
        <f t="shared" si="4"/>
        <v>1</v>
      </c>
      <c r="D62" s="4">
        <f t="shared" si="5"/>
        <v>0</v>
      </c>
      <c r="E62" s="5">
        <f t="shared" si="6"/>
        <v>1</v>
      </c>
      <c r="F62" s="6">
        <f t="shared" si="7"/>
        <v>0</v>
      </c>
      <c r="G62" s="4">
        <f>SUM(B$11:B62)/$A62</f>
        <v>0.75</v>
      </c>
      <c r="H62" s="6">
        <f>SUM(C$11:C62)/$A62</f>
        <v>0.25</v>
      </c>
      <c r="I62" s="5">
        <f>SUM(D$11:D62)/$A62</f>
        <v>1.9230769230769232E-2</v>
      </c>
      <c r="J62" s="5">
        <f>SUM(E$11:E62)/$A62</f>
        <v>0.44230769230769229</v>
      </c>
      <c r="K62" s="6">
        <f>SUM(F$11:F62)/$A62</f>
        <v>0.53846153846153844</v>
      </c>
      <c r="L62" s="4">
        <f t="shared" si="26"/>
        <v>3.0961538461538458</v>
      </c>
      <c r="M62" s="6">
        <f t="shared" si="27"/>
        <v>3.2884615384615383</v>
      </c>
      <c r="N62" s="5">
        <f t="shared" si="28"/>
        <v>3.5</v>
      </c>
      <c r="O62" s="5">
        <f t="shared" si="29"/>
        <v>3</v>
      </c>
      <c r="P62" s="6">
        <f t="shared" si="30"/>
        <v>3.25</v>
      </c>
    </row>
    <row r="63" spans="1:16" x14ac:dyDescent="0.25">
      <c r="A63">
        <v>53</v>
      </c>
      <c r="B63" s="4">
        <f t="shared" si="25"/>
        <v>0</v>
      </c>
      <c r="C63" s="6">
        <f t="shared" si="4"/>
        <v>1</v>
      </c>
      <c r="D63" s="4">
        <f t="shared" si="5"/>
        <v>0</v>
      </c>
      <c r="E63" s="5">
        <f t="shared" si="6"/>
        <v>1</v>
      </c>
      <c r="F63" s="6">
        <f t="shared" si="7"/>
        <v>0</v>
      </c>
      <c r="G63" s="4">
        <f>SUM(B$11:B63)/$A63</f>
        <v>0.73584905660377353</v>
      </c>
      <c r="H63" s="6">
        <f>SUM(C$11:C63)/$A63</f>
        <v>0.26415094339622641</v>
      </c>
      <c r="I63" s="5">
        <f>SUM(D$11:D63)/$A63</f>
        <v>1.8867924528301886E-2</v>
      </c>
      <c r="J63" s="5">
        <f>SUM(E$11:E63)/$A63</f>
        <v>0.45283018867924529</v>
      </c>
      <c r="K63" s="6">
        <f>SUM(F$11:F63)/$A63</f>
        <v>0.52830188679245282</v>
      </c>
      <c r="L63" s="4">
        <f t="shared" si="26"/>
        <v>3.0754716981132075</v>
      </c>
      <c r="M63" s="6">
        <f t="shared" si="27"/>
        <v>3.3396226415094343</v>
      </c>
      <c r="N63" s="5">
        <f t="shared" si="28"/>
        <v>3.5283018867924527</v>
      </c>
      <c r="O63" s="5">
        <f t="shared" si="29"/>
        <v>3.0566037735849054</v>
      </c>
      <c r="P63" s="6">
        <f t="shared" si="30"/>
        <v>3.2075471698113205</v>
      </c>
    </row>
    <row r="64" spans="1:16" x14ac:dyDescent="0.25">
      <c r="A64">
        <v>54</v>
      </c>
      <c r="B64" s="4">
        <f t="shared" si="25"/>
        <v>0</v>
      </c>
      <c r="C64" s="6">
        <f t="shared" si="4"/>
        <v>1</v>
      </c>
      <c r="D64" s="4">
        <f t="shared" si="5"/>
        <v>0</v>
      </c>
      <c r="E64" s="5">
        <f t="shared" si="6"/>
        <v>1</v>
      </c>
      <c r="F64" s="6">
        <f t="shared" si="7"/>
        <v>0</v>
      </c>
      <c r="G64" s="4">
        <f>SUM(B$11:B64)/$A64</f>
        <v>0.72222222222222221</v>
      </c>
      <c r="H64" s="6">
        <f>SUM(C$11:C64)/$A64</f>
        <v>0.27777777777777779</v>
      </c>
      <c r="I64" s="5">
        <f>SUM(D$11:D64)/$A64</f>
        <v>1.8518518518518517E-2</v>
      </c>
      <c r="J64" s="5">
        <f>SUM(E$11:E64)/$A64</f>
        <v>0.46296296296296297</v>
      </c>
      <c r="K64" s="6">
        <f>SUM(F$11:F64)/$A64</f>
        <v>0.51851851851851849</v>
      </c>
      <c r="L64" s="4">
        <f t="shared" si="26"/>
        <v>3.0555555555555554</v>
      </c>
      <c r="M64" s="6">
        <f t="shared" si="27"/>
        <v>3.3888888888888888</v>
      </c>
      <c r="N64" s="5">
        <f t="shared" si="28"/>
        <v>3.5555555555555554</v>
      </c>
      <c r="O64" s="5">
        <f t="shared" si="29"/>
        <v>3.1111111111111112</v>
      </c>
      <c r="P64" s="6">
        <f t="shared" si="30"/>
        <v>3.1666666666666665</v>
      </c>
    </row>
    <row r="65" spans="1:16" x14ac:dyDescent="0.25">
      <c r="A65">
        <v>55</v>
      </c>
      <c r="B65" s="4">
        <f t="shared" si="25"/>
        <v>0</v>
      </c>
      <c r="C65" s="6">
        <f t="shared" si="4"/>
        <v>1</v>
      </c>
      <c r="D65" s="4">
        <f t="shared" si="5"/>
        <v>0</v>
      </c>
      <c r="E65" s="5">
        <f t="shared" si="6"/>
        <v>1</v>
      </c>
      <c r="F65" s="6">
        <f t="shared" si="7"/>
        <v>0</v>
      </c>
      <c r="G65" s="4">
        <f>SUM(B$11:B65)/$A65</f>
        <v>0.70909090909090911</v>
      </c>
      <c r="H65" s="6">
        <f>SUM(C$11:C65)/$A65</f>
        <v>0.29090909090909089</v>
      </c>
      <c r="I65" s="5">
        <f>SUM(D$11:D65)/$A65</f>
        <v>1.8181818181818181E-2</v>
      </c>
      <c r="J65" s="5">
        <f>SUM(E$11:E65)/$A65</f>
        <v>0.47272727272727272</v>
      </c>
      <c r="K65" s="6">
        <f>SUM(F$11:F65)/$A65</f>
        <v>0.50909090909090904</v>
      </c>
      <c r="L65" s="4">
        <f t="shared" si="26"/>
        <v>3.0363636363636362</v>
      </c>
      <c r="M65" s="6">
        <f t="shared" si="27"/>
        <v>3.4363636363636365</v>
      </c>
      <c r="N65" s="5">
        <f t="shared" si="28"/>
        <v>3.581818181818182</v>
      </c>
      <c r="O65" s="5">
        <f t="shared" si="29"/>
        <v>3.1636363636363636</v>
      </c>
      <c r="P65" s="6">
        <f t="shared" si="30"/>
        <v>3.1272727272727274</v>
      </c>
    </row>
    <row r="66" spans="1:16" x14ac:dyDescent="0.25">
      <c r="A66">
        <v>56</v>
      </c>
      <c r="B66" s="4">
        <f t="shared" si="25"/>
        <v>0</v>
      </c>
      <c r="C66" s="6">
        <f t="shared" si="4"/>
        <v>1</v>
      </c>
      <c r="D66" s="4">
        <f t="shared" si="5"/>
        <v>0</v>
      </c>
      <c r="E66" s="5">
        <f t="shared" si="6"/>
        <v>0</v>
      </c>
      <c r="F66" s="6">
        <f t="shared" si="7"/>
        <v>1</v>
      </c>
      <c r="G66" s="4">
        <f>SUM(B$11:B66)/$A66</f>
        <v>0.6964285714285714</v>
      </c>
      <c r="H66" s="6">
        <f>SUM(C$11:C66)/$A66</f>
        <v>0.30357142857142855</v>
      </c>
      <c r="I66" s="5">
        <f>SUM(D$11:D66)/$A66</f>
        <v>1.7857142857142856E-2</v>
      </c>
      <c r="J66" s="5">
        <f>SUM(E$11:E66)/$A66</f>
        <v>0.4642857142857143</v>
      </c>
      <c r="K66" s="6">
        <f>SUM(F$11:F66)/$A66</f>
        <v>0.5178571428571429</v>
      </c>
      <c r="L66" s="4">
        <f t="shared" si="26"/>
        <v>3.0535714285714288</v>
      </c>
      <c r="M66" s="6">
        <f t="shared" si="27"/>
        <v>3.3928571428571428</v>
      </c>
      <c r="N66" s="5">
        <f t="shared" si="28"/>
        <v>3.6071428571428572</v>
      </c>
      <c r="O66" s="5">
        <f t="shared" si="29"/>
        <v>3.214285714285714</v>
      </c>
      <c r="P66" s="6">
        <f t="shared" si="30"/>
        <v>3.089285714285714</v>
      </c>
    </row>
    <row r="67" spans="1:16" x14ac:dyDescent="0.25">
      <c r="A67">
        <v>57</v>
      </c>
      <c r="B67" s="4">
        <f t="shared" si="25"/>
        <v>0</v>
      </c>
      <c r="C67" s="6">
        <f t="shared" si="4"/>
        <v>1</v>
      </c>
      <c r="D67" s="4">
        <f t="shared" si="5"/>
        <v>0</v>
      </c>
      <c r="E67" s="5">
        <f t="shared" si="6"/>
        <v>0</v>
      </c>
      <c r="F67" s="6">
        <f t="shared" si="7"/>
        <v>1</v>
      </c>
      <c r="G67" s="4">
        <f>SUM(B$11:B67)/$A67</f>
        <v>0.68421052631578949</v>
      </c>
      <c r="H67" s="6">
        <f>SUM(C$11:C67)/$A67</f>
        <v>0.31578947368421051</v>
      </c>
      <c r="I67" s="5">
        <f>SUM(D$11:D67)/$A67</f>
        <v>1.7543859649122806E-2</v>
      </c>
      <c r="J67" s="5">
        <f>SUM(E$11:E67)/$A67</f>
        <v>0.45614035087719296</v>
      </c>
      <c r="K67" s="6">
        <f>SUM(F$11:F67)/$A67</f>
        <v>0.52631578947368418</v>
      </c>
      <c r="L67" s="4">
        <f t="shared" si="26"/>
        <v>3.070175438596491</v>
      </c>
      <c r="M67" s="6">
        <f t="shared" si="27"/>
        <v>3.3508771929824555</v>
      </c>
      <c r="N67" s="5">
        <f t="shared" si="28"/>
        <v>3.6315789473684212</v>
      </c>
      <c r="O67" s="5">
        <f t="shared" si="29"/>
        <v>3.263157894736842</v>
      </c>
      <c r="P67" s="6">
        <f t="shared" si="30"/>
        <v>3.0526315789473686</v>
      </c>
    </row>
    <row r="68" spans="1:16" x14ac:dyDescent="0.25">
      <c r="A68">
        <v>58</v>
      </c>
      <c r="B68" s="4">
        <f t="shared" si="25"/>
        <v>0</v>
      </c>
      <c r="C68" s="6">
        <f t="shared" si="4"/>
        <v>1</v>
      </c>
      <c r="D68" s="4">
        <f t="shared" si="5"/>
        <v>0</v>
      </c>
      <c r="E68" s="5">
        <f t="shared" si="6"/>
        <v>0</v>
      </c>
      <c r="F68" s="6">
        <f t="shared" si="7"/>
        <v>1</v>
      </c>
      <c r="G68" s="4">
        <f>SUM(B$11:B68)/$A68</f>
        <v>0.67241379310344829</v>
      </c>
      <c r="H68" s="6">
        <f>SUM(C$11:C68)/$A68</f>
        <v>0.32758620689655171</v>
      </c>
      <c r="I68" s="5">
        <f>SUM(D$11:D68)/$A68</f>
        <v>1.7241379310344827E-2</v>
      </c>
      <c r="J68" s="5">
        <f>SUM(E$11:E68)/$A68</f>
        <v>0.44827586206896552</v>
      </c>
      <c r="K68" s="6">
        <f>SUM(F$11:F68)/$A68</f>
        <v>0.53448275862068961</v>
      </c>
      <c r="L68" s="4">
        <f t="shared" si="26"/>
        <v>3.0862068965517242</v>
      </c>
      <c r="M68" s="6">
        <f t="shared" si="27"/>
        <v>3.3103448275862069</v>
      </c>
      <c r="N68" s="5">
        <f t="shared" si="28"/>
        <v>3.6551724137931032</v>
      </c>
      <c r="O68" s="5">
        <f t="shared" si="29"/>
        <v>3.3103448275862069</v>
      </c>
      <c r="P68" s="6">
        <f t="shared" si="30"/>
        <v>3.0172413793103448</v>
      </c>
    </row>
    <row r="69" spans="1:16" x14ac:dyDescent="0.25">
      <c r="A69">
        <v>59</v>
      </c>
      <c r="B69" s="4">
        <f t="shared" si="25"/>
        <v>0</v>
      </c>
      <c r="C69" s="6">
        <f t="shared" si="4"/>
        <v>1</v>
      </c>
      <c r="D69" s="4">
        <f t="shared" si="5"/>
        <v>0</v>
      </c>
      <c r="E69" s="5">
        <f t="shared" si="6"/>
        <v>0</v>
      </c>
      <c r="F69" s="6">
        <f t="shared" si="7"/>
        <v>1</v>
      </c>
      <c r="G69" s="4">
        <f>SUM(B$11:B69)/$A69</f>
        <v>0.66101694915254239</v>
      </c>
      <c r="H69" s="6">
        <f>SUM(C$11:C69)/$A69</f>
        <v>0.33898305084745761</v>
      </c>
      <c r="I69" s="5">
        <f>SUM(D$11:D69)/$A69</f>
        <v>1.6949152542372881E-2</v>
      </c>
      <c r="J69" s="5">
        <f>SUM(E$11:E69)/$A69</f>
        <v>0.44067796610169491</v>
      </c>
      <c r="K69" s="6">
        <f>SUM(F$11:F69)/$A69</f>
        <v>0.5423728813559322</v>
      </c>
      <c r="L69" s="4">
        <f t="shared" si="26"/>
        <v>3.101694915254237</v>
      </c>
      <c r="M69" s="6">
        <f t="shared" si="27"/>
        <v>3.2711864406779658</v>
      </c>
      <c r="N69" s="5">
        <f t="shared" si="28"/>
        <v>3.6779661016949152</v>
      </c>
      <c r="O69" s="5">
        <f t="shared" si="29"/>
        <v>3.3559322033898304</v>
      </c>
      <c r="P69" s="6">
        <f t="shared" si="30"/>
        <v>2.9830508474576272</v>
      </c>
    </row>
    <row r="70" spans="1:16" x14ac:dyDescent="0.25">
      <c r="A70">
        <v>60</v>
      </c>
      <c r="B70" s="4">
        <f t="shared" si="25"/>
        <v>0</v>
      </c>
      <c r="C70" s="6">
        <f t="shared" si="4"/>
        <v>1</v>
      </c>
      <c r="D70" s="4">
        <f t="shared" si="5"/>
        <v>0</v>
      </c>
      <c r="E70" s="5">
        <f t="shared" si="6"/>
        <v>0</v>
      </c>
      <c r="F70" s="6">
        <f t="shared" si="7"/>
        <v>1</v>
      </c>
      <c r="G70" s="4">
        <f>SUM(B$11:B70)/$A70</f>
        <v>0.65</v>
      </c>
      <c r="H70" s="6">
        <f>SUM(C$11:C70)/$A70</f>
        <v>0.35</v>
      </c>
      <c r="I70" s="5">
        <f>SUM(D$11:D70)/$A70</f>
        <v>1.6666666666666666E-2</v>
      </c>
      <c r="J70" s="5">
        <f>SUM(E$11:E70)/$A70</f>
        <v>0.43333333333333335</v>
      </c>
      <c r="K70" s="6">
        <f>SUM(F$11:F70)/$A70</f>
        <v>0.55000000000000004</v>
      </c>
      <c r="L70" s="4">
        <f t="shared" si="26"/>
        <v>3.1166666666666671</v>
      </c>
      <c r="M70" s="6">
        <f t="shared" si="27"/>
        <v>3.2333333333333334</v>
      </c>
      <c r="N70" s="5">
        <f t="shared" si="28"/>
        <v>3.7</v>
      </c>
      <c r="O70" s="5">
        <f t="shared" si="29"/>
        <v>3.3999999999999995</v>
      </c>
      <c r="P70" s="6">
        <f t="shared" si="30"/>
        <v>2.95</v>
      </c>
    </row>
    <row r="71" spans="1:16" x14ac:dyDescent="0.25">
      <c r="A71">
        <v>61</v>
      </c>
      <c r="B71" s="4">
        <f t="shared" si="25"/>
        <v>0</v>
      </c>
      <c r="C71" s="6">
        <f t="shared" si="4"/>
        <v>1</v>
      </c>
      <c r="D71" s="4">
        <f t="shared" si="5"/>
        <v>0</v>
      </c>
      <c r="E71" s="5">
        <f t="shared" si="6"/>
        <v>0</v>
      </c>
      <c r="F71" s="6">
        <f t="shared" si="7"/>
        <v>1</v>
      </c>
      <c r="G71" s="4">
        <f>SUM(B$11:B71)/$A71</f>
        <v>0.63934426229508201</v>
      </c>
      <c r="H71" s="6">
        <f>SUM(C$11:C71)/$A71</f>
        <v>0.36065573770491804</v>
      </c>
      <c r="I71" s="5">
        <f>SUM(D$11:D71)/$A71</f>
        <v>1.6393442622950821E-2</v>
      </c>
      <c r="J71" s="5">
        <f>SUM(E$11:E71)/$A71</f>
        <v>0.42622950819672129</v>
      </c>
      <c r="K71" s="6">
        <f>SUM(F$11:F71)/$A71</f>
        <v>0.55737704918032782</v>
      </c>
      <c r="L71" s="4">
        <f t="shared" si="26"/>
        <v>3.1311475409836063</v>
      </c>
      <c r="M71" s="6">
        <f t="shared" si="27"/>
        <v>3.1967213114754092</v>
      </c>
      <c r="N71" s="5">
        <f t="shared" si="28"/>
        <v>3.721311475409836</v>
      </c>
      <c r="O71" s="5">
        <f t="shared" si="29"/>
        <v>3.4426229508196724</v>
      </c>
      <c r="P71" s="6">
        <f t="shared" si="30"/>
        <v>2.918032786885246</v>
      </c>
    </row>
    <row r="72" spans="1:16" x14ac:dyDescent="0.25">
      <c r="A72">
        <v>62</v>
      </c>
      <c r="B72" s="4">
        <f t="shared" si="25"/>
        <v>0</v>
      </c>
      <c r="C72" s="6">
        <f t="shared" si="4"/>
        <v>1</v>
      </c>
      <c r="D72" s="4">
        <f t="shared" si="5"/>
        <v>0</v>
      </c>
      <c r="E72" s="5">
        <f t="shared" si="6"/>
        <v>0</v>
      </c>
      <c r="F72" s="6">
        <f t="shared" si="7"/>
        <v>1</v>
      </c>
      <c r="G72" s="4">
        <f>SUM(B$11:B72)/$A72</f>
        <v>0.62903225806451613</v>
      </c>
      <c r="H72" s="6">
        <f>SUM(C$11:C72)/$A72</f>
        <v>0.37096774193548387</v>
      </c>
      <c r="I72" s="5">
        <f>SUM(D$11:D72)/$A72</f>
        <v>1.6129032258064516E-2</v>
      </c>
      <c r="J72" s="5">
        <f>SUM(E$11:E72)/$A72</f>
        <v>0.41935483870967744</v>
      </c>
      <c r="K72" s="6">
        <f>SUM(F$11:F72)/$A72</f>
        <v>0.56451612903225812</v>
      </c>
      <c r="L72" s="4">
        <f t="shared" si="26"/>
        <v>3.145161290322581</v>
      </c>
      <c r="M72" s="6">
        <f t="shared" si="27"/>
        <v>3.161290322580645</v>
      </c>
      <c r="N72" s="5">
        <f t="shared" si="28"/>
        <v>3.741935483870968</v>
      </c>
      <c r="O72" s="5">
        <f t="shared" si="29"/>
        <v>3.4838709677419351</v>
      </c>
      <c r="P72" s="6">
        <f t="shared" si="30"/>
        <v>2.8870967741935485</v>
      </c>
    </row>
    <row r="73" spans="1:16" x14ac:dyDescent="0.25">
      <c r="A73">
        <v>63</v>
      </c>
      <c r="B73" s="4">
        <f t="shared" si="25"/>
        <v>0</v>
      </c>
      <c r="C73" s="6">
        <f t="shared" si="4"/>
        <v>1</v>
      </c>
      <c r="D73" s="4">
        <f t="shared" si="5"/>
        <v>0</v>
      </c>
      <c r="E73" s="5">
        <f t="shared" si="6"/>
        <v>0</v>
      </c>
      <c r="F73" s="6">
        <f t="shared" si="7"/>
        <v>1</v>
      </c>
      <c r="G73" s="4">
        <f>SUM(B$11:B73)/$A73</f>
        <v>0.61904761904761907</v>
      </c>
      <c r="H73" s="6">
        <f>SUM(C$11:C73)/$A73</f>
        <v>0.38095238095238093</v>
      </c>
      <c r="I73" s="5">
        <f>SUM(D$11:D73)/$A73</f>
        <v>1.5873015873015872E-2</v>
      </c>
      <c r="J73" s="5">
        <f>SUM(E$11:E73)/$A73</f>
        <v>0.41269841269841268</v>
      </c>
      <c r="K73" s="6">
        <f>SUM(F$11:F73)/$A73</f>
        <v>0.5714285714285714</v>
      </c>
      <c r="L73" s="4">
        <f t="shared" si="26"/>
        <v>3.1587301587301586</v>
      </c>
      <c r="M73" s="6">
        <f t="shared" si="27"/>
        <v>3.1269841269841274</v>
      </c>
      <c r="N73" s="5">
        <f t="shared" si="28"/>
        <v>3.7619047619047619</v>
      </c>
      <c r="O73" s="5">
        <f t="shared" si="29"/>
        <v>3.5238095238095237</v>
      </c>
      <c r="P73" s="6">
        <f t="shared" si="30"/>
        <v>2.8571428571428572</v>
      </c>
    </row>
    <row r="74" spans="1:16" x14ac:dyDescent="0.25">
      <c r="A74">
        <v>64</v>
      </c>
      <c r="B74" s="4">
        <f t="shared" si="25"/>
        <v>1</v>
      </c>
      <c r="C74" s="6">
        <f t="shared" si="4"/>
        <v>0</v>
      </c>
      <c r="D74" s="4">
        <f t="shared" si="5"/>
        <v>0</v>
      </c>
      <c r="E74" s="5">
        <f t="shared" si="6"/>
        <v>0</v>
      </c>
      <c r="F74" s="6">
        <f t="shared" si="7"/>
        <v>1</v>
      </c>
      <c r="G74" s="4">
        <f>SUM(B$11:B74)/$A74</f>
        <v>0.625</v>
      </c>
      <c r="H74" s="6">
        <f>SUM(C$11:C74)/$A74</f>
        <v>0.375</v>
      </c>
      <c r="I74" s="5">
        <f>SUM(D$11:D74)/$A74</f>
        <v>1.5625E-2</v>
      </c>
      <c r="J74" s="5">
        <f>SUM(E$11:E74)/$A74</f>
        <v>0.40625</v>
      </c>
      <c r="K74" s="6">
        <f>SUM(F$11:F74)/$A74</f>
        <v>0.578125</v>
      </c>
      <c r="L74" s="4">
        <f t="shared" si="26"/>
        <v>3.171875</v>
      </c>
      <c r="M74" s="6">
        <f t="shared" si="27"/>
        <v>3.09375</v>
      </c>
      <c r="N74" s="5">
        <f t="shared" si="28"/>
        <v>3.75</v>
      </c>
      <c r="O74" s="5">
        <f t="shared" si="29"/>
        <v>3.5</v>
      </c>
      <c r="P74" s="6">
        <f t="shared" si="30"/>
        <v>2.875</v>
      </c>
    </row>
    <row r="75" spans="1:16" x14ac:dyDescent="0.25">
      <c r="A75">
        <v>65</v>
      </c>
      <c r="B75" s="4">
        <f t="shared" si="25"/>
        <v>1</v>
      </c>
      <c r="C75" s="6">
        <f t="shared" si="4"/>
        <v>0</v>
      </c>
      <c r="D75" s="4">
        <f t="shared" si="5"/>
        <v>0</v>
      </c>
      <c r="E75" s="5">
        <f t="shared" si="6"/>
        <v>0</v>
      </c>
      <c r="F75" s="6">
        <f t="shared" si="7"/>
        <v>1</v>
      </c>
      <c r="G75" s="4">
        <f>SUM(B$11:B75)/$A75</f>
        <v>0.63076923076923075</v>
      </c>
      <c r="H75" s="6">
        <f>SUM(C$11:C75)/$A75</f>
        <v>0.36923076923076925</v>
      </c>
      <c r="I75" s="5">
        <f>SUM(D$11:D75)/$A75</f>
        <v>1.5384615384615385E-2</v>
      </c>
      <c r="J75" s="5">
        <f>SUM(E$11:E75)/$A75</f>
        <v>0.4</v>
      </c>
      <c r="K75" s="6">
        <f>SUM(F$11:F75)/$A75</f>
        <v>0.58461538461538465</v>
      </c>
      <c r="L75" s="4">
        <f t="shared" si="26"/>
        <v>3.1846153846153848</v>
      </c>
      <c r="M75" s="6">
        <f t="shared" si="27"/>
        <v>3.0615384615384622</v>
      </c>
      <c r="N75" s="5">
        <f t="shared" si="28"/>
        <v>3.7384615384615385</v>
      </c>
      <c r="O75" s="5">
        <f t="shared" si="29"/>
        <v>3.476923076923077</v>
      </c>
      <c r="P75" s="6">
        <f t="shared" si="30"/>
        <v>2.8923076923076922</v>
      </c>
    </row>
    <row r="76" spans="1:16" x14ac:dyDescent="0.25">
      <c r="A76">
        <v>66</v>
      </c>
      <c r="B76" s="4">
        <f t="shared" si="25"/>
        <v>1</v>
      </c>
      <c r="C76" s="6">
        <f t="shared" si="4"/>
        <v>0</v>
      </c>
      <c r="D76" s="4">
        <f t="shared" si="5"/>
        <v>0</v>
      </c>
      <c r="E76" s="5">
        <f t="shared" si="6"/>
        <v>0</v>
      </c>
      <c r="F76" s="6">
        <f t="shared" si="7"/>
        <v>1</v>
      </c>
      <c r="G76" s="4">
        <f>SUM(B$11:B76)/$A76</f>
        <v>0.63636363636363635</v>
      </c>
      <c r="H76" s="6">
        <f>SUM(C$11:C76)/$A76</f>
        <v>0.36363636363636365</v>
      </c>
      <c r="I76" s="5">
        <f>SUM(D$11:D76)/$A76</f>
        <v>1.5151515151515152E-2</v>
      </c>
      <c r="J76" s="5">
        <f>SUM(E$11:E76)/$A76</f>
        <v>0.39393939393939392</v>
      </c>
      <c r="K76" s="6">
        <f>SUM(F$11:F76)/$A76</f>
        <v>0.59090909090909094</v>
      </c>
      <c r="L76" s="4">
        <f t="shared" si="26"/>
        <v>3.1969696969696972</v>
      </c>
      <c r="M76" s="6">
        <f t="shared" si="27"/>
        <v>3.0303030303030298</v>
      </c>
      <c r="N76" s="5">
        <f t="shared" si="28"/>
        <v>3.7272727272727275</v>
      </c>
      <c r="O76" s="5">
        <f t="shared" si="29"/>
        <v>3.4545454545454541</v>
      </c>
      <c r="P76" s="6">
        <f t="shared" si="30"/>
        <v>2.9090909090909092</v>
      </c>
    </row>
    <row r="77" spans="1:16" x14ac:dyDescent="0.25">
      <c r="A77">
        <v>67</v>
      </c>
      <c r="B77" s="4">
        <f t="shared" si="25"/>
        <v>1</v>
      </c>
      <c r="C77" s="6">
        <f t="shared" ref="C77:C82" si="31">1-B77</f>
        <v>0</v>
      </c>
      <c r="D77" s="4">
        <f t="shared" ref="D77:D82" si="32">IF(N76=MIN(N76:P76),1,0)</f>
        <v>0</v>
      </c>
      <c r="E77" s="5">
        <f t="shared" ref="E77:E82" si="33">IF(AND(D77=0,O76=MIN(N76:P76)),1,0)</f>
        <v>0</v>
      </c>
      <c r="F77" s="6">
        <f t="shared" ref="F77:F82" si="34">1-E77-D77</f>
        <v>1</v>
      </c>
      <c r="G77" s="4">
        <f>SUM(B$11:B77)/$A77</f>
        <v>0.64179104477611937</v>
      </c>
      <c r="H77" s="6">
        <f>SUM(C$11:C77)/$A77</f>
        <v>0.35820895522388058</v>
      </c>
      <c r="I77" s="5">
        <f>SUM(D$11:D77)/$A77</f>
        <v>1.4925373134328358E-2</v>
      </c>
      <c r="J77" s="5">
        <f>SUM(E$11:E77)/$A77</f>
        <v>0.38805970149253732</v>
      </c>
      <c r="K77" s="6">
        <f>SUM(F$11:F77)/$A77</f>
        <v>0.59701492537313428</v>
      </c>
      <c r="L77" s="4">
        <f t="shared" si="26"/>
        <v>3.2089552238805967</v>
      </c>
      <c r="M77" s="6">
        <f t="shared" si="27"/>
        <v>3</v>
      </c>
      <c r="N77" s="5">
        <f t="shared" si="28"/>
        <v>3.716417910447761</v>
      </c>
      <c r="O77" s="5">
        <f t="shared" si="29"/>
        <v>3.4328358208955221</v>
      </c>
      <c r="P77" s="6">
        <f t="shared" si="30"/>
        <v>2.9253731343283582</v>
      </c>
    </row>
    <row r="78" spans="1:16" x14ac:dyDescent="0.25">
      <c r="A78">
        <v>68</v>
      </c>
      <c r="B78" s="4">
        <f t="shared" si="25"/>
        <v>1</v>
      </c>
      <c r="C78" s="6">
        <f t="shared" si="31"/>
        <v>0</v>
      </c>
      <c r="D78" s="4">
        <f t="shared" si="32"/>
        <v>0</v>
      </c>
      <c r="E78" s="5">
        <f t="shared" si="33"/>
        <v>0</v>
      </c>
      <c r="F78" s="6">
        <f t="shared" si="34"/>
        <v>1</v>
      </c>
      <c r="G78" s="4">
        <f>SUM(B$11:B78)/$A78</f>
        <v>0.6470588235294118</v>
      </c>
      <c r="H78" s="6">
        <f>SUM(C$11:C78)/$A78</f>
        <v>0.35294117647058826</v>
      </c>
      <c r="I78" s="5">
        <f>SUM(D$11:D78)/$A78</f>
        <v>1.4705882352941176E-2</v>
      </c>
      <c r="J78" s="5">
        <f>SUM(E$11:E78)/$A78</f>
        <v>0.38235294117647056</v>
      </c>
      <c r="K78" s="6">
        <f>SUM(F$11:F78)/$A78</f>
        <v>0.6029411764705882</v>
      </c>
      <c r="L78" s="4">
        <f t="shared" si="26"/>
        <v>3.2205882352941173</v>
      </c>
      <c r="M78" s="6">
        <f t="shared" si="27"/>
        <v>2.9705882352941178</v>
      </c>
      <c r="N78" s="5">
        <f t="shared" si="28"/>
        <v>3.7058823529411766</v>
      </c>
      <c r="O78" s="5">
        <f t="shared" si="29"/>
        <v>3.4117647058823533</v>
      </c>
      <c r="P78" s="6">
        <f t="shared" si="30"/>
        <v>2.9411764705882355</v>
      </c>
    </row>
    <row r="79" spans="1:16" x14ac:dyDescent="0.25">
      <c r="A79">
        <v>69</v>
      </c>
      <c r="B79" s="4">
        <f t="shared" si="25"/>
        <v>1</v>
      </c>
      <c r="C79" s="6">
        <f t="shared" si="31"/>
        <v>0</v>
      </c>
      <c r="D79" s="4">
        <f t="shared" si="32"/>
        <v>0</v>
      </c>
      <c r="E79" s="5">
        <f t="shared" si="33"/>
        <v>0</v>
      </c>
      <c r="F79" s="6">
        <f t="shared" si="34"/>
        <v>1</v>
      </c>
      <c r="G79" s="4">
        <f>SUM(B$11:B79)/$A79</f>
        <v>0.65217391304347827</v>
      </c>
      <c r="H79" s="6">
        <f>SUM(C$11:C79)/$A79</f>
        <v>0.34782608695652173</v>
      </c>
      <c r="I79" s="5">
        <f>SUM(D$11:D79)/$A79</f>
        <v>1.4492753623188406E-2</v>
      </c>
      <c r="J79" s="5">
        <f>SUM(E$11:E79)/$A79</f>
        <v>0.37681159420289856</v>
      </c>
      <c r="K79" s="6">
        <f>SUM(F$11:F79)/$A79</f>
        <v>0.60869565217391308</v>
      </c>
      <c r="L79" s="4">
        <f t="shared" si="26"/>
        <v>3.2318840579710146</v>
      </c>
      <c r="M79" s="6">
        <f t="shared" si="27"/>
        <v>2.9420289855072466</v>
      </c>
      <c r="N79" s="5">
        <f t="shared" si="28"/>
        <v>3.6956521739130435</v>
      </c>
      <c r="O79" s="5">
        <f t="shared" si="29"/>
        <v>3.3913043478260869</v>
      </c>
      <c r="P79" s="6">
        <f t="shared" si="30"/>
        <v>2.9565217391304346</v>
      </c>
    </row>
    <row r="80" spans="1:16" x14ac:dyDescent="0.25">
      <c r="A80">
        <v>70</v>
      </c>
      <c r="B80" s="4">
        <f t="shared" si="25"/>
        <v>1</v>
      </c>
      <c r="C80" s="6">
        <f t="shared" si="31"/>
        <v>0</v>
      </c>
      <c r="D80" s="4">
        <f t="shared" si="32"/>
        <v>0</v>
      </c>
      <c r="E80" s="5">
        <f t="shared" si="33"/>
        <v>0</v>
      </c>
      <c r="F80" s="6">
        <f t="shared" si="34"/>
        <v>1</v>
      </c>
      <c r="G80" s="4">
        <f>SUM(B$11:B80)/$A80</f>
        <v>0.65714285714285714</v>
      </c>
      <c r="H80" s="6">
        <f>SUM(C$11:C80)/$A80</f>
        <v>0.34285714285714286</v>
      </c>
      <c r="I80" s="5">
        <f>SUM(D$11:D80)/$A80</f>
        <v>1.4285714285714285E-2</v>
      </c>
      <c r="J80" s="5">
        <f>SUM(E$11:E80)/$A80</f>
        <v>0.37142857142857144</v>
      </c>
      <c r="K80" s="6">
        <f>SUM(F$11:F80)/$A80</f>
        <v>0.61428571428571432</v>
      </c>
      <c r="L80" s="4">
        <f t="shared" si="26"/>
        <v>3.2428571428571429</v>
      </c>
      <c r="M80" s="6">
        <f t="shared" si="27"/>
        <v>2.9142857142857146</v>
      </c>
      <c r="N80" s="5">
        <f t="shared" si="28"/>
        <v>3.6857142857142859</v>
      </c>
      <c r="O80" s="5">
        <f t="shared" si="29"/>
        <v>3.371428571428571</v>
      </c>
      <c r="P80" s="6">
        <f t="shared" si="30"/>
        <v>2.9714285714285715</v>
      </c>
    </row>
    <row r="81" spans="1:16" x14ac:dyDescent="0.25">
      <c r="A81">
        <v>71</v>
      </c>
      <c r="B81" s="4">
        <f t="shared" si="25"/>
        <v>1</v>
      </c>
      <c r="C81" s="6">
        <f t="shared" si="31"/>
        <v>0</v>
      </c>
      <c r="D81" s="4">
        <f t="shared" si="32"/>
        <v>0</v>
      </c>
      <c r="E81" s="5">
        <f t="shared" si="33"/>
        <v>0</v>
      </c>
      <c r="F81" s="6">
        <f t="shared" si="34"/>
        <v>1</v>
      </c>
      <c r="G81" s="4">
        <f>SUM(B$11:B81)/$A81</f>
        <v>0.6619718309859155</v>
      </c>
      <c r="H81" s="6">
        <f>SUM(C$11:C81)/$A81</f>
        <v>0.3380281690140845</v>
      </c>
      <c r="I81" s="5">
        <f>SUM(D$11:D81)/$A81</f>
        <v>1.4084507042253521E-2</v>
      </c>
      <c r="J81" s="5">
        <f>SUM(E$11:E81)/$A81</f>
        <v>0.36619718309859156</v>
      </c>
      <c r="K81" s="6">
        <f>SUM(F$11:F81)/$A81</f>
        <v>0.61971830985915488</v>
      </c>
      <c r="L81" s="4">
        <f t="shared" si="26"/>
        <v>3.253521126760563</v>
      </c>
      <c r="M81" s="6">
        <f t="shared" si="27"/>
        <v>2.887323943661972</v>
      </c>
      <c r="N81" s="5">
        <f t="shared" si="28"/>
        <v>3.676056338028169</v>
      </c>
      <c r="O81" s="5">
        <f t="shared" si="29"/>
        <v>3.352112676056338</v>
      </c>
      <c r="P81" s="6">
        <f t="shared" si="30"/>
        <v>2.9859154929577465</v>
      </c>
    </row>
    <row r="82" spans="1:16" x14ac:dyDescent="0.25">
      <c r="A82">
        <v>72</v>
      </c>
      <c r="B82" s="7">
        <f t="shared" si="25"/>
        <v>1</v>
      </c>
      <c r="C82" s="9">
        <f t="shared" si="31"/>
        <v>0</v>
      </c>
      <c r="D82" s="4">
        <f t="shared" si="32"/>
        <v>0</v>
      </c>
      <c r="E82" s="5">
        <f t="shared" si="33"/>
        <v>0</v>
      </c>
      <c r="F82" s="6">
        <f t="shared" si="34"/>
        <v>1</v>
      </c>
      <c r="G82" s="7">
        <f>SUM(B$11:B82)/$A82</f>
        <v>0.66666666666666663</v>
      </c>
      <c r="H82" s="9">
        <f>SUM(C$11:C82)/$A82</f>
        <v>0.33333333333333331</v>
      </c>
      <c r="I82" s="8">
        <f>SUM(D$11:D82)/$A82</f>
        <v>1.3888888888888888E-2</v>
      </c>
      <c r="J82" s="8">
        <f>SUM(E$11:E82)/$A82</f>
        <v>0.3611111111111111</v>
      </c>
      <c r="K82" s="9">
        <f>SUM(F$11:F82)/$A82</f>
        <v>0.625</v>
      </c>
      <c r="L82" s="7">
        <f t="shared" si="26"/>
        <v>3.2638888888888888</v>
      </c>
      <c r="M82" s="9">
        <f t="shared" si="27"/>
        <v>2.8611111111111112</v>
      </c>
      <c r="N82" s="8">
        <f t="shared" si="28"/>
        <v>3.6666666666666665</v>
      </c>
      <c r="O82" s="8">
        <f t="shared" si="29"/>
        <v>3.333333333333333</v>
      </c>
      <c r="P82" s="9">
        <f t="shared" si="30"/>
        <v>3</v>
      </c>
    </row>
  </sheetData>
  <mergeCells count="13">
    <mergeCell ref="B8:F8"/>
    <mergeCell ref="D9:F9"/>
    <mergeCell ref="B9:C9"/>
    <mergeCell ref="A1:P1"/>
    <mergeCell ref="A2:P2"/>
    <mergeCell ref="A3:P3"/>
    <mergeCell ref="A4:P4"/>
    <mergeCell ref="N9:P9"/>
    <mergeCell ref="L9:M9"/>
    <mergeCell ref="L8:P8"/>
    <mergeCell ref="G8:K8"/>
    <mergeCell ref="G9:H9"/>
    <mergeCell ref="I9:K9"/>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2</vt:i4>
      </vt:variant>
    </vt:vector>
  </HeadingPairs>
  <TitlesOfParts>
    <vt:vector size="2" baseType="lpstr">
      <vt:lpstr>Nekooperace</vt:lpstr>
      <vt:lpstr>Fiktivni hra</vt:lpstr>
    </vt:vector>
  </TitlesOfParts>
  <Company>VSE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ucebna</dc:creator>
  <cp:lastModifiedBy>xradm07</cp:lastModifiedBy>
  <dcterms:created xsi:type="dcterms:W3CDTF">2011-10-21T13:06:39Z</dcterms:created>
  <dcterms:modified xsi:type="dcterms:W3CDTF">2016-03-15T05:55:41Z</dcterms:modified>
</cp:coreProperties>
</file>