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Users\raroh\Desktop\"/>
    </mc:Choice>
  </mc:AlternateContent>
  <bookViews>
    <workbookView xWindow="0" yWindow="0" windowWidth="11970" windowHeight="8625"/>
  </bookViews>
  <sheets>
    <sheet name="Nekooperace" sheetId="2" r:id="rId1"/>
    <sheet name="Kooperace" sheetId="3" r:id="rId2"/>
    <sheet name="Fiktivni hra" sheetId="4" r:id="rId3"/>
  </sheets>
  <definedNames>
    <definedName name="solver_adj" localSheetId="2" hidden="1">'Fiktivni hra'!$S$6:$S$8</definedName>
    <definedName name="solver_adj" localSheetId="0" hidden="1">Nekooperace!$B$14:$B$16,Nekooperace!$A$14:$A$19</definedName>
    <definedName name="solver_cvg" localSheetId="2" hidden="1">0.0001</definedName>
    <definedName name="solver_cvg" localSheetId="0" hidden="1">0.0001</definedName>
    <definedName name="solver_drv" localSheetId="2" hidden="1">2</definedName>
    <definedName name="solver_drv" localSheetId="0" hidden="1">1</definedName>
    <definedName name="solver_eng" localSheetId="2" hidden="1">1</definedName>
    <definedName name="solver_eng" localSheetId="0" hidden="1">1</definedName>
    <definedName name="solver_est" localSheetId="2" hidden="1">1</definedName>
    <definedName name="solver_est" localSheetId="0" hidden="1">1</definedName>
    <definedName name="solver_itr" localSheetId="2" hidden="1">2147483647</definedName>
    <definedName name="solver_itr" localSheetId="0" hidden="1">2147483647</definedName>
    <definedName name="solver_lhs1" localSheetId="2" hidden="1">'Fiktivni hra'!$U$6:$U$7</definedName>
    <definedName name="solver_lhs1" localSheetId="0" hidden="1">Nekooperace!$D$14:$D$19</definedName>
    <definedName name="solver_lhs2" localSheetId="0" hidden="1">Nekooperace!$E$14:$E$16</definedName>
    <definedName name="solver_mip" localSheetId="2" hidden="1">2147483647</definedName>
    <definedName name="solver_mip" localSheetId="0" hidden="1">2147483647</definedName>
    <definedName name="solver_mni" localSheetId="2" hidden="1">30</definedName>
    <definedName name="solver_mni" localSheetId="0" hidden="1">30</definedName>
    <definedName name="solver_mrt" localSheetId="2" hidden="1">0.075</definedName>
    <definedName name="solver_mrt" localSheetId="0" hidden="1">0.075</definedName>
    <definedName name="solver_msl" localSheetId="2" hidden="1">2</definedName>
    <definedName name="solver_msl" localSheetId="0" hidden="1">2</definedName>
    <definedName name="solver_neg" localSheetId="2" hidden="1">1</definedName>
    <definedName name="solver_neg" localSheetId="0" hidden="1">1</definedName>
    <definedName name="solver_nod" localSheetId="2" hidden="1">2147483647</definedName>
    <definedName name="solver_nod" localSheetId="0" hidden="1">2147483647</definedName>
    <definedName name="solver_num" localSheetId="2" hidden="1">1</definedName>
    <definedName name="solver_num" localSheetId="0" hidden="1">2</definedName>
    <definedName name="solver_nwt" localSheetId="2" hidden="1">1</definedName>
    <definedName name="solver_nwt" localSheetId="0" hidden="1">1</definedName>
    <definedName name="solver_opt" localSheetId="2" hidden="1">'Fiktivni hra'!$S$10</definedName>
    <definedName name="solver_opt" localSheetId="0" hidden="1">Nekooperace!$D$22</definedName>
    <definedName name="solver_pre" localSheetId="2" hidden="1">0.000001</definedName>
    <definedName name="solver_pre" localSheetId="0" hidden="1">0.000001</definedName>
    <definedName name="solver_rbv" localSheetId="2" hidden="1">2</definedName>
    <definedName name="solver_rbv" localSheetId="0" hidden="1">1</definedName>
    <definedName name="solver_rel1" localSheetId="2" hidden="1">1</definedName>
    <definedName name="solver_rel1" localSheetId="0" hidden="1">1</definedName>
    <definedName name="solver_rel2" localSheetId="0" hidden="1">1</definedName>
    <definedName name="solver_rhs1" localSheetId="2" hidden="1">1</definedName>
    <definedName name="solver_rhs1" localSheetId="0" hidden="1">1</definedName>
    <definedName name="solver_rhs2" localSheetId="0" hidden="1">1</definedName>
    <definedName name="solver_rlx" localSheetId="2" hidden="1">2</definedName>
    <definedName name="solver_rlx" localSheetId="0" hidden="1">2</definedName>
    <definedName name="solver_rsd" localSheetId="2" hidden="1">0</definedName>
    <definedName name="solver_rsd" localSheetId="0" hidden="1">0</definedName>
    <definedName name="solver_scl" localSheetId="2" hidden="1">2</definedName>
    <definedName name="solver_scl" localSheetId="0" hidden="1">1</definedName>
    <definedName name="solver_sho" localSheetId="2" hidden="1">2</definedName>
    <definedName name="solver_sho" localSheetId="0" hidden="1">2</definedName>
    <definedName name="solver_ssz" localSheetId="2" hidden="1">100</definedName>
    <definedName name="solver_ssz" localSheetId="0" hidden="1">100</definedName>
    <definedName name="solver_tim" localSheetId="2" hidden="1">2147483647</definedName>
    <definedName name="solver_tim" localSheetId="0" hidden="1">2147483647</definedName>
    <definedName name="solver_tol" localSheetId="2" hidden="1">0.01</definedName>
    <definedName name="solver_tol" localSheetId="0" hidden="1">0.01</definedName>
    <definedName name="solver_typ" localSheetId="2" hidden="1">1</definedName>
    <definedName name="solver_typ" localSheetId="0" hidden="1">1</definedName>
    <definedName name="solver_val" localSheetId="2" hidden="1">0</definedName>
    <definedName name="solver_val" localSheetId="0" hidden="1">0</definedName>
    <definedName name="solver_ver" localSheetId="2" hidden="1">3</definedName>
    <definedName name="solver_ver" localSheetId="0" hidden="1">3</definedName>
  </definedNames>
  <calcPr calcId="152511"/>
</workbook>
</file>

<file path=xl/calcChain.xml><?xml version="1.0" encoding="utf-8"?>
<calcChain xmlns="http://schemas.openxmlformats.org/spreadsheetml/2006/main">
  <c r="D12" i="4" l="1"/>
  <c r="E12" i="4"/>
  <c r="D13" i="4"/>
  <c r="E13" i="4"/>
  <c r="F13" i="4"/>
  <c r="I13" i="4"/>
  <c r="J13" i="4"/>
  <c r="N12" i="4"/>
  <c r="O12" i="4"/>
  <c r="P12" i="4"/>
  <c r="C12" i="4"/>
  <c r="B12" i="4"/>
  <c r="O11" i="4"/>
  <c r="P11" i="4"/>
  <c r="N11" i="4"/>
  <c r="M11" i="4"/>
  <c r="L11" i="4"/>
  <c r="G12" i="4"/>
  <c r="H12" i="4"/>
  <c r="I12" i="4"/>
  <c r="J12" i="4"/>
  <c r="H11" i="4"/>
  <c r="I11" i="4"/>
  <c r="J11" i="4"/>
  <c r="K11" i="4"/>
  <c r="G11" i="4"/>
  <c r="D31" i="3"/>
  <c r="C31" i="3"/>
  <c r="B31" i="3"/>
  <c r="C30" i="3"/>
  <c r="B30" i="3"/>
  <c r="B29" i="3"/>
  <c r="C29" i="3"/>
  <c r="E29" i="3"/>
  <c r="D30" i="3"/>
  <c r="D29" i="3"/>
  <c r="D25" i="3"/>
  <c r="C25" i="3"/>
  <c r="B25" i="3"/>
  <c r="D24" i="3"/>
  <c r="D23" i="3"/>
  <c r="C24" i="3"/>
  <c r="B24" i="3"/>
  <c r="C23" i="3"/>
  <c r="B23" i="3"/>
  <c r="E23" i="3"/>
  <c r="F16" i="3"/>
  <c r="F17" i="3"/>
  <c r="F15" i="3"/>
  <c r="C17" i="3"/>
  <c r="B17" i="3"/>
  <c r="S43" i="3"/>
  <c r="Q43" i="3"/>
  <c r="R43" i="3"/>
  <c r="P43" i="3"/>
  <c r="T38" i="3"/>
  <c r="T39" i="3"/>
  <c r="T40" i="3"/>
  <c r="T41" i="3"/>
  <c r="T42" i="3"/>
  <c r="T37" i="3"/>
  <c r="Q24" i="3"/>
  <c r="R24" i="3"/>
  <c r="P24" i="3"/>
  <c r="S35" i="3"/>
  <c r="S29" i="3" a="1"/>
  <c r="S29" i="3"/>
  <c r="S30" i="3"/>
  <c r="S31" i="3"/>
  <c r="S32" i="3"/>
  <c r="S33" i="3"/>
  <c r="S34" i="3"/>
  <c r="T31" i="3"/>
  <c r="T30" i="3"/>
  <c r="T29" i="3"/>
  <c r="B16" i="3"/>
  <c r="B15" i="3"/>
  <c r="S24" i="3"/>
  <c r="C15" i="3" s="1"/>
  <c r="S16" i="3"/>
  <c r="S11" i="3"/>
  <c r="S12" i="3"/>
  <c r="S13" i="3"/>
  <c r="S14" i="3"/>
  <c r="S15" i="3"/>
  <c r="S10" i="3"/>
  <c r="D17" i="3"/>
  <c r="D15" i="3"/>
  <c r="C16" i="3"/>
  <c r="D16" i="3"/>
  <c r="B24" i="2" a="1"/>
  <c r="B24" i="2"/>
  <c r="C24" i="2"/>
  <c r="D24" i="2"/>
  <c r="E24" i="2"/>
  <c r="F24" i="2"/>
  <c r="G24" i="2"/>
  <c r="B25" i="2"/>
  <c r="C25" i="2"/>
  <c r="D25" i="2"/>
  <c r="E25" i="2"/>
  <c r="F25" i="2"/>
  <c r="G25" i="2"/>
  <c r="E14" i="2" a="1"/>
  <c r="E14" i="2"/>
  <c r="E15" i="2"/>
  <c r="E16" i="2"/>
  <c r="D14" i="2" a="1"/>
  <c r="D14" i="2"/>
  <c r="D15" i="2"/>
  <c r="D16" i="2"/>
  <c r="D17" i="2"/>
  <c r="D18" i="2"/>
  <c r="D19" i="2"/>
  <c r="B22" i="2"/>
  <c r="H15" i="2" s="1"/>
  <c r="A22" i="2"/>
  <c r="G17" i="2" s="1"/>
  <c r="N7" i="2"/>
  <c r="O7" i="2"/>
  <c r="P7" i="2"/>
  <c r="N8" i="2"/>
  <c r="O8" i="2"/>
  <c r="P8" i="2"/>
  <c r="N9" i="2"/>
  <c r="O9" i="2"/>
  <c r="P9" i="2"/>
  <c r="N10" i="2"/>
  <c r="O10" i="2"/>
  <c r="P10" i="2"/>
  <c r="N11" i="2"/>
  <c r="O11" i="2"/>
  <c r="P11" i="2"/>
  <c r="O6" i="2"/>
  <c r="P6" i="2"/>
  <c r="N6" i="2"/>
  <c r="E3" i="2"/>
  <c r="E2" i="2"/>
  <c r="E1" i="2"/>
  <c r="F12" i="4" l="1"/>
  <c r="D22" i="2"/>
  <c r="H14" i="2"/>
  <c r="H16" i="2"/>
  <c r="G14" i="2"/>
  <c r="G16" i="2"/>
  <c r="G15" i="2"/>
  <c r="G19" i="2"/>
  <c r="G18" i="2"/>
  <c r="K13" i="4" l="1"/>
  <c r="K12" i="4"/>
  <c r="H22" i="2"/>
  <c r="G22" i="2"/>
  <c r="L13" i="4" l="1"/>
  <c r="M13" i="4"/>
  <c r="L12" i="4"/>
  <c r="M12" i="4"/>
  <c r="B13" i="4" l="1"/>
  <c r="B14" i="4"/>
  <c r="C14" i="4" s="1"/>
  <c r="C13" i="4" l="1"/>
  <c r="G13" i="4"/>
  <c r="G14" i="4"/>
  <c r="H13" i="4" l="1"/>
  <c r="N13" i="4" s="1"/>
  <c r="H14" i="4"/>
  <c r="N14" i="4" s="1"/>
  <c r="P13" i="4" l="1"/>
  <c r="O13" i="4"/>
  <c r="D14" i="4" s="1"/>
  <c r="P14" i="4"/>
  <c r="O14" i="4"/>
  <c r="D15" i="4" s="1"/>
  <c r="E15" i="4" s="1"/>
  <c r="F15" i="4" s="1"/>
  <c r="E14" i="4" l="1"/>
  <c r="I14" i="4"/>
  <c r="I15" i="4"/>
  <c r="F14" i="4" l="1"/>
  <c r="J14" i="4"/>
  <c r="J15" i="4"/>
  <c r="K14" i="4" l="1"/>
  <c r="L14" i="4" s="1"/>
  <c r="K15" i="4"/>
  <c r="L15" i="4" s="1"/>
  <c r="M14" i="4"/>
  <c r="M15" i="4"/>
  <c r="B16" i="4" l="1"/>
  <c r="C16" i="4" s="1"/>
  <c r="B15" i="4"/>
  <c r="C15" i="4"/>
  <c r="G15" i="4"/>
  <c r="G16" i="4"/>
  <c r="H15" i="4" l="1"/>
  <c r="N15" i="4" s="1"/>
  <c r="H16" i="4"/>
  <c r="N16" i="4" s="1"/>
  <c r="P15" i="4" l="1"/>
  <c r="O15" i="4"/>
  <c r="D16" i="4" s="1"/>
  <c r="P16" i="4"/>
  <c r="O16" i="4"/>
  <c r="D17" i="4" s="1"/>
  <c r="E17" i="4" s="1"/>
  <c r="F17" i="4" s="1"/>
  <c r="E16" i="4" l="1"/>
  <c r="I16" i="4"/>
  <c r="I17" i="4"/>
  <c r="F16" i="4" l="1"/>
  <c r="J16" i="4"/>
  <c r="J17" i="4"/>
  <c r="K16" i="4" l="1"/>
  <c r="L16" i="4" s="1"/>
  <c r="K17" i="4"/>
  <c r="L17" i="4" s="1"/>
  <c r="M16" i="4"/>
  <c r="M17" i="4"/>
  <c r="B18" i="4" l="1"/>
  <c r="C18" i="4" s="1"/>
  <c r="B17" i="4"/>
  <c r="C17" i="4"/>
  <c r="G17" i="4"/>
  <c r="G18" i="4"/>
  <c r="H17" i="4" l="1"/>
  <c r="N17" i="4" s="1"/>
  <c r="H18" i="4"/>
  <c r="N18" i="4" s="1"/>
  <c r="P17" i="4" l="1"/>
  <c r="O17" i="4"/>
  <c r="D18" i="4" s="1"/>
  <c r="P18" i="4"/>
  <c r="O18" i="4"/>
  <c r="D19" i="4" s="1"/>
  <c r="E19" i="4" s="1"/>
  <c r="F19" i="4" s="1"/>
  <c r="E18" i="4" l="1"/>
  <c r="I18" i="4"/>
  <c r="I19" i="4"/>
  <c r="F18" i="4" l="1"/>
  <c r="J18" i="4"/>
  <c r="J19" i="4"/>
  <c r="K18" i="4" l="1"/>
  <c r="L18" i="4" s="1"/>
  <c r="K19" i="4"/>
  <c r="L19" i="4" s="1"/>
  <c r="M18" i="4"/>
  <c r="M19" i="4"/>
  <c r="B20" i="4" l="1"/>
  <c r="C20" i="4" s="1"/>
  <c r="B19" i="4"/>
  <c r="C19" i="4"/>
  <c r="G19" i="4"/>
  <c r="G20" i="4"/>
  <c r="H19" i="4" l="1"/>
  <c r="N19" i="4" s="1"/>
  <c r="H20" i="4"/>
  <c r="N20" i="4" s="1"/>
  <c r="P19" i="4" l="1"/>
  <c r="O19" i="4"/>
  <c r="D20" i="4" s="1"/>
  <c r="P20" i="4"/>
  <c r="O20" i="4"/>
  <c r="D21" i="4" s="1"/>
  <c r="E21" i="4" s="1"/>
  <c r="F21" i="4" s="1"/>
  <c r="E20" i="4" l="1"/>
  <c r="I20" i="4"/>
  <c r="I21" i="4"/>
  <c r="F20" i="4" l="1"/>
  <c r="J20" i="4"/>
  <c r="J21" i="4"/>
  <c r="K20" i="4" l="1"/>
  <c r="L20" i="4" s="1"/>
  <c r="K21" i="4"/>
  <c r="L21" i="4" s="1"/>
  <c r="M20" i="4"/>
  <c r="M21" i="4"/>
  <c r="B22" i="4" l="1"/>
  <c r="C22" i="4" s="1"/>
  <c r="B21" i="4"/>
  <c r="C21" i="4"/>
  <c r="G21" i="4"/>
  <c r="G22" i="4"/>
  <c r="H21" i="4" l="1"/>
  <c r="N21" i="4" s="1"/>
  <c r="H22" i="4"/>
  <c r="N22" i="4" s="1"/>
  <c r="P21" i="4" l="1"/>
  <c r="O21" i="4"/>
  <c r="D22" i="4" s="1"/>
  <c r="P22" i="4"/>
  <c r="O22" i="4"/>
  <c r="D23" i="4" s="1"/>
  <c r="E23" i="4" s="1"/>
  <c r="F23" i="4" s="1"/>
  <c r="E22" i="4" l="1"/>
  <c r="I22" i="4"/>
  <c r="I23" i="4"/>
  <c r="F22" i="4" l="1"/>
  <c r="J22" i="4"/>
  <c r="J23" i="4"/>
  <c r="K22" i="4" l="1"/>
  <c r="L22" i="4" s="1"/>
  <c r="K23" i="4"/>
  <c r="L23" i="4" s="1"/>
  <c r="M22" i="4"/>
  <c r="M23" i="4"/>
  <c r="B24" i="4" l="1"/>
  <c r="B23" i="4"/>
  <c r="C24" i="4"/>
  <c r="G24" i="4"/>
  <c r="C23" i="4"/>
  <c r="H23" i="4" s="1"/>
  <c r="G23" i="4"/>
  <c r="N23" i="4" l="1"/>
  <c r="O23" i="4"/>
  <c r="P23" i="4"/>
  <c r="H24" i="4"/>
  <c r="N24" i="4" s="1"/>
  <c r="P24" i="4" l="1"/>
  <c r="O24" i="4"/>
  <c r="D25" i="4" s="1"/>
  <c r="D24" i="4"/>
  <c r="E25" i="4" l="1"/>
  <c r="I25" i="4"/>
  <c r="E24" i="4"/>
  <c r="I24" i="4"/>
  <c r="F24" i="4" l="1"/>
  <c r="K24" i="4" s="1"/>
  <c r="J24" i="4"/>
  <c r="L24" i="4" s="1"/>
  <c r="F25" i="4"/>
  <c r="K25" i="4" s="1"/>
  <c r="J25" i="4"/>
  <c r="L25" i="4" s="1"/>
  <c r="M25" i="4" l="1"/>
  <c r="B26" i="4" s="1"/>
  <c r="M24" i="4"/>
  <c r="B25" i="4" s="1"/>
  <c r="C25" i="4" l="1"/>
  <c r="H25" i="4" s="1"/>
  <c r="G25" i="4"/>
  <c r="C26" i="4"/>
  <c r="H26" i="4" s="1"/>
  <c r="G26" i="4"/>
  <c r="N26" i="4" l="1"/>
  <c r="O26" i="4"/>
  <c r="P26" i="4"/>
  <c r="N25" i="4"/>
  <c r="O25" i="4"/>
  <c r="P25" i="4"/>
  <c r="D26" i="4" l="1"/>
  <c r="D27" i="4"/>
  <c r="E27" i="4" l="1"/>
  <c r="I27" i="4"/>
  <c r="E26" i="4"/>
  <c r="I26" i="4"/>
  <c r="F26" i="4" l="1"/>
  <c r="K26" i="4" s="1"/>
  <c r="J26" i="4"/>
  <c r="L26" i="4" s="1"/>
  <c r="F27" i="4"/>
  <c r="K27" i="4" s="1"/>
  <c r="J27" i="4"/>
  <c r="L27" i="4" s="1"/>
  <c r="M27" i="4" l="1"/>
  <c r="B28" i="4" s="1"/>
  <c r="M26" i="4"/>
  <c r="B27" i="4" s="1"/>
  <c r="C27" i="4" l="1"/>
  <c r="H27" i="4" s="1"/>
  <c r="G27" i="4"/>
  <c r="C28" i="4"/>
  <c r="H28" i="4" s="1"/>
  <c r="G28" i="4"/>
  <c r="N28" i="4" l="1"/>
  <c r="O28" i="4"/>
  <c r="P28" i="4"/>
  <c r="N27" i="4"/>
  <c r="O27" i="4"/>
  <c r="P27" i="4"/>
  <c r="D28" i="4" l="1"/>
  <c r="D29" i="4"/>
  <c r="E29" i="4" l="1"/>
  <c r="I29" i="4"/>
  <c r="E28" i="4"/>
  <c r="I28" i="4"/>
  <c r="F28" i="4" l="1"/>
  <c r="K28" i="4" s="1"/>
  <c r="J28" i="4"/>
  <c r="L28" i="4" s="1"/>
  <c r="F29" i="4"/>
  <c r="K29" i="4" s="1"/>
  <c r="J29" i="4"/>
  <c r="L29" i="4" s="1"/>
  <c r="M29" i="4" l="1"/>
  <c r="B30" i="4" s="1"/>
  <c r="M28" i="4"/>
  <c r="B29" i="4" s="1"/>
  <c r="C29" i="4" l="1"/>
  <c r="H29" i="4" s="1"/>
  <c r="G29" i="4"/>
  <c r="C30" i="4"/>
  <c r="H30" i="4" s="1"/>
  <c r="G30" i="4"/>
  <c r="N30" i="4" l="1"/>
  <c r="O30" i="4"/>
  <c r="P30" i="4"/>
  <c r="N29" i="4"/>
  <c r="O29" i="4"/>
  <c r="P29" i="4"/>
  <c r="D30" i="4" l="1"/>
  <c r="D31" i="4"/>
  <c r="E31" i="4" l="1"/>
  <c r="I31" i="4"/>
  <c r="E30" i="4"/>
  <c r="I30" i="4"/>
  <c r="F30" i="4" l="1"/>
  <c r="K30" i="4" s="1"/>
  <c r="J30" i="4"/>
  <c r="L30" i="4" s="1"/>
  <c r="F31" i="4"/>
  <c r="K31" i="4" s="1"/>
  <c r="J31" i="4"/>
  <c r="L31" i="4" s="1"/>
  <c r="M31" i="4" l="1"/>
  <c r="B32" i="4" s="1"/>
  <c r="M30" i="4"/>
  <c r="B31" i="4" s="1"/>
  <c r="C31" i="4" l="1"/>
  <c r="H31" i="4" s="1"/>
  <c r="G31" i="4"/>
  <c r="C32" i="4"/>
  <c r="H32" i="4" s="1"/>
  <c r="G32" i="4"/>
  <c r="N32" i="4" l="1"/>
  <c r="O32" i="4"/>
  <c r="P32" i="4"/>
  <c r="N31" i="4"/>
  <c r="O31" i="4"/>
  <c r="P31" i="4"/>
  <c r="D32" i="4" l="1"/>
  <c r="D33" i="4"/>
  <c r="E33" i="4" l="1"/>
  <c r="I33" i="4"/>
  <c r="E32" i="4"/>
  <c r="I32" i="4"/>
  <c r="F32" i="4" l="1"/>
  <c r="K32" i="4" s="1"/>
  <c r="J32" i="4"/>
  <c r="L32" i="4" s="1"/>
  <c r="F33" i="4"/>
  <c r="K33" i="4" s="1"/>
  <c r="J33" i="4"/>
  <c r="L33" i="4" s="1"/>
  <c r="M33" i="4" l="1"/>
  <c r="B34" i="4" s="1"/>
  <c r="M32" i="4"/>
  <c r="B33" i="4" s="1"/>
  <c r="C33" i="4" l="1"/>
  <c r="H33" i="4" s="1"/>
  <c r="G33" i="4"/>
  <c r="C34" i="4"/>
  <c r="H34" i="4" s="1"/>
  <c r="G34" i="4"/>
  <c r="N34" i="4" l="1"/>
  <c r="O34" i="4"/>
  <c r="P34" i="4"/>
  <c r="N33" i="4"/>
  <c r="O33" i="4"/>
  <c r="P33" i="4"/>
  <c r="D34" i="4" l="1"/>
  <c r="D35" i="4"/>
  <c r="E35" i="4" l="1"/>
  <c r="I35" i="4"/>
  <c r="E34" i="4"/>
  <c r="I34" i="4"/>
  <c r="F34" i="4" l="1"/>
  <c r="K34" i="4" s="1"/>
  <c r="J34" i="4"/>
  <c r="L34" i="4" s="1"/>
  <c r="F35" i="4"/>
  <c r="K35" i="4" s="1"/>
  <c r="J35" i="4"/>
  <c r="L35" i="4" s="1"/>
  <c r="M35" i="4" l="1"/>
  <c r="B36" i="4" s="1"/>
  <c r="M34" i="4"/>
  <c r="B35" i="4" s="1"/>
  <c r="C35" i="4" l="1"/>
  <c r="H35" i="4" s="1"/>
  <c r="G35" i="4"/>
  <c r="C36" i="4"/>
  <c r="H36" i="4" s="1"/>
  <c r="G36" i="4"/>
  <c r="N36" i="4" l="1"/>
  <c r="O36" i="4"/>
  <c r="P36" i="4"/>
  <c r="N35" i="4"/>
  <c r="O35" i="4"/>
  <c r="P35" i="4"/>
  <c r="D36" i="4" l="1"/>
  <c r="D37" i="4"/>
  <c r="E37" i="4" l="1"/>
  <c r="I37" i="4"/>
  <c r="E36" i="4"/>
  <c r="I36" i="4"/>
  <c r="F36" i="4" l="1"/>
  <c r="K36" i="4" s="1"/>
  <c r="J36" i="4"/>
  <c r="L36" i="4" s="1"/>
  <c r="F37" i="4"/>
  <c r="K37" i="4" s="1"/>
  <c r="J37" i="4"/>
  <c r="L37" i="4" s="1"/>
  <c r="M37" i="4" l="1"/>
  <c r="B38" i="4" s="1"/>
  <c r="M36" i="4"/>
  <c r="B37" i="4" s="1"/>
  <c r="C37" i="4" l="1"/>
  <c r="H37" i="4" s="1"/>
  <c r="G37" i="4"/>
  <c r="C38" i="4"/>
  <c r="H38" i="4" s="1"/>
  <c r="G38" i="4"/>
  <c r="N38" i="4" l="1"/>
  <c r="O38" i="4"/>
  <c r="P38" i="4"/>
  <c r="N37" i="4"/>
  <c r="O37" i="4"/>
  <c r="P37" i="4"/>
  <c r="D38" i="4" l="1"/>
  <c r="D39" i="4"/>
  <c r="E39" i="4" l="1"/>
  <c r="I39" i="4"/>
  <c r="E38" i="4"/>
  <c r="I38" i="4"/>
  <c r="F38" i="4" l="1"/>
  <c r="K38" i="4" s="1"/>
  <c r="J38" i="4"/>
  <c r="L38" i="4" s="1"/>
  <c r="F39" i="4"/>
  <c r="K39" i="4" s="1"/>
  <c r="J39" i="4"/>
  <c r="L39" i="4" s="1"/>
  <c r="M39" i="4" l="1"/>
  <c r="B40" i="4" s="1"/>
  <c r="M38" i="4"/>
  <c r="B39" i="4" s="1"/>
  <c r="C39" i="4" l="1"/>
  <c r="H39" i="4" s="1"/>
  <c r="G39" i="4"/>
  <c r="C40" i="4"/>
  <c r="H40" i="4" s="1"/>
  <c r="G40" i="4"/>
  <c r="N40" i="4" l="1"/>
  <c r="O40" i="4"/>
  <c r="P40" i="4"/>
  <c r="N39" i="4"/>
  <c r="O39" i="4"/>
  <c r="P39" i="4"/>
  <c r="D40" i="4" l="1"/>
  <c r="D41" i="4"/>
  <c r="E41" i="4" l="1"/>
  <c r="I41" i="4"/>
  <c r="E40" i="4"/>
  <c r="I40" i="4"/>
  <c r="F40" i="4" l="1"/>
  <c r="K40" i="4" s="1"/>
  <c r="J40" i="4"/>
  <c r="L40" i="4" s="1"/>
  <c r="F41" i="4"/>
  <c r="K41" i="4" s="1"/>
  <c r="J41" i="4"/>
  <c r="L41" i="4" s="1"/>
  <c r="M41" i="4" l="1"/>
  <c r="B42" i="4" s="1"/>
  <c r="M40" i="4"/>
  <c r="B41" i="4" s="1"/>
  <c r="C41" i="4" l="1"/>
  <c r="H41" i="4" s="1"/>
  <c r="G41" i="4"/>
  <c r="C42" i="4"/>
  <c r="H42" i="4" s="1"/>
  <c r="G42" i="4"/>
  <c r="N42" i="4" l="1"/>
  <c r="O42" i="4"/>
  <c r="P42" i="4"/>
  <c r="N41" i="4"/>
  <c r="O41" i="4"/>
  <c r="P41" i="4"/>
  <c r="D42" i="4" l="1"/>
  <c r="D43" i="4"/>
  <c r="E43" i="4" l="1"/>
  <c r="I43" i="4"/>
  <c r="E42" i="4"/>
  <c r="I42" i="4"/>
  <c r="F42" i="4" l="1"/>
  <c r="K42" i="4" s="1"/>
  <c r="J42" i="4"/>
  <c r="L42" i="4" s="1"/>
  <c r="F43" i="4"/>
  <c r="K43" i="4" s="1"/>
  <c r="J43" i="4"/>
  <c r="L43" i="4" s="1"/>
  <c r="M43" i="4" l="1"/>
  <c r="B44" i="4" s="1"/>
  <c r="M42" i="4"/>
  <c r="B43" i="4" s="1"/>
  <c r="C43" i="4" l="1"/>
  <c r="H43" i="4" s="1"/>
  <c r="G43" i="4"/>
  <c r="C44" i="4"/>
  <c r="H44" i="4" s="1"/>
  <c r="G44" i="4"/>
  <c r="N44" i="4" l="1"/>
  <c r="O44" i="4"/>
  <c r="P44" i="4"/>
  <c r="N43" i="4"/>
  <c r="O43" i="4"/>
  <c r="P43" i="4"/>
  <c r="D44" i="4" l="1"/>
  <c r="D45" i="4"/>
  <c r="E45" i="4" l="1"/>
  <c r="I45" i="4"/>
  <c r="E44" i="4"/>
  <c r="I44" i="4"/>
  <c r="F44" i="4" l="1"/>
  <c r="K44" i="4" s="1"/>
  <c r="J44" i="4"/>
  <c r="L44" i="4" s="1"/>
  <c r="F45" i="4"/>
  <c r="K45" i="4" s="1"/>
  <c r="J45" i="4"/>
  <c r="L45" i="4" s="1"/>
  <c r="M45" i="4" l="1"/>
  <c r="B46" i="4" s="1"/>
  <c r="M44" i="4"/>
  <c r="B45" i="4" s="1"/>
  <c r="C45" i="4" l="1"/>
  <c r="H45" i="4" s="1"/>
  <c r="G45" i="4"/>
  <c r="C46" i="4"/>
  <c r="H46" i="4" s="1"/>
  <c r="G46" i="4"/>
  <c r="N46" i="4" l="1"/>
  <c r="O46" i="4"/>
  <c r="P46" i="4"/>
  <c r="N45" i="4"/>
  <c r="O45" i="4"/>
  <c r="P45" i="4"/>
  <c r="D46" i="4" l="1"/>
  <c r="D47" i="4"/>
  <c r="E47" i="4" l="1"/>
  <c r="I47" i="4"/>
  <c r="E46" i="4"/>
  <c r="I46" i="4"/>
  <c r="F46" i="4" l="1"/>
  <c r="K46" i="4" s="1"/>
  <c r="J46" i="4"/>
  <c r="L46" i="4" s="1"/>
  <c r="F47" i="4"/>
  <c r="K47" i="4" s="1"/>
  <c r="J47" i="4"/>
  <c r="L47" i="4" s="1"/>
  <c r="M47" i="4" l="1"/>
  <c r="B48" i="4" s="1"/>
  <c r="M46" i="4"/>
  <c r="B47" i="4" s="1"/>
  <c r="C47" i="4" l="1"/>
  <c r="H47" i="4" s="1"/>
  <c r="G47" i="4"/>
  <c r="C48" i="4"/>
  <c r="H48" i="4" s="1"/>
  <c r="G48" i="4"/>
  <c r="N48" i="4" l="1"/>
  <c r="O48" i="4"/>
  <c r="P48" i="4"/>
  <c r="N47" i="4"/>
  <c r="O47" i="4"/>
  <c r="P47" i="4"/>
  <c r="D48" i="4" l="1"/>
  <c r="D49" i="4"/>
  <c r="E49" i="4" l="1"/>
  <c r="I49" i="4"/>
  <c r="E48" i="4"/>
  <c r="I48" i="4"/>
  <c r="F48" i="4" l="1"/>
  <c r="K48" i="4" s="1"/>
  <c r="J48" i="4"/>
  <c r="L48" i="4" s="1"/>
  <c r="F49" i="4"/>
  <c r="K49" i="4" s="1"/>
  <c r="J49" i="4"/>
  <c r="L49" i="4" s="1"/>
  <c r="M49" i="4" l="1"/>
  <c r="B50" i="4" s="1"/>
  <c r="M48" i="4"/>
  <c r="B49" i="4" s="1"/>
  <c r="C49" i="4" l="1"/>
  <c r="H49" i="4" s="1"/>
  <c r="G49" i="4"/>
  <c r="C50" i="4"/>
  <c r="H50" i="4" s="1"/>
  <c r="G50" i="4"/>
  <c r="N50" i="4" l="1"/>
  <c r="O50" i="4"/>
  <c r="P50" i="4"/>
  <c r="N49" i="4"/>
  <c r="O49" i="4"/>
  <c r="P49" i="4"/>
  <c r="D50" i="4" l="1"/>
  <c r="D51" i="4"/>
  <c r="E51" i="4" l="1"/>
  <c r="I51" i="4"/>
  <c r="E50" i="4"/>
  <c r="I50" i="4"/>
  <c r="F50" i="4" l="1"/>
  <c r="K50" i="4" s="1"/>
  <c r="J50" i="4"/>
  <c r="L50" i="4" s="1"/>
  <c r="F51" i="4"/>
  <c r="K51" i="4" s="1"/>
  <c r="J51" i="4"/>
  <c r="L51" i="4" s="1"/>
  <c r="M51" i="4" l="1"/>
  <c r="B52" i="4" s="1"/>
  <c r="M50" i="4"/>
  <c r="B51" i="4" s="1"/>
  <c r="C51" i="4" l="1"/>
  <c r="H51" i="4" s="1"/>
  <c r="G51" i="4"/>
  <c r="C52" i="4"/>
  <c r="H52" i="4" s="1"/>
  <c r="G52" i="4"/>
  <c r="N52" i="4" l="1"/>
  <c r="O52" i="4"/>
  <c r="P52" i="4"/>
  <c r="N51" i="4"/>
  <c r="O51" i="4"/>
  <c r="P51" i="4"/>
  <c r="D52" i="4" l="1"/>
  <c r="D53" i="4"/>
  <c r="E53" i="4" l="1"/>
  <c r="I53" i="4"/>
  <c r="E52" i="4"/>
  <c r="I52" i="4"/>
  <c r="F52" i="4" l="1"/>
  <c r="K52" i="4" s="1"/>
  <c r="J52" i="4"/>
  <c r="L52" i="4" s="1"/>
  <c r="F53" i="4"/>
  <c r="K53" i="4" s="1"/>
  <c r="J53" i="4"/>
  <c r="L53" i="4" s="1"/>
  <c r="M53" i="4" l="1"/>
  <c r="B54" i="4" s="1"/>
  <c r="M52" i="4"/>
  <c r="B53" i="4" s="1"/>
  <c r="C53" i="4" l="1"/>
  <c r="H53" i="4" s="1"/>
  <c r="G53" i="4"/>
  <c r="C54" i="4"/>
  <c r="H54" i="4" s="1"/>
  <c r="G54" i="4"/>
  <c r="N54" i="4" l="1"/>
  <c r="O54" i="4"/>
  <c r="P54" i="4"/>
  <c r="N53" i="4"/>
  <c r="O53" i="4"/>
  <c r="P53" i="4"/>
  <c r="D54" i="4" l="1"/>
  <c r="D55" i="4"/>
  <c r="E55" i="4" l="1"/>
  <c r="I55" i="4"/>
  <c r="E54" i="4"/>
  <c r="I54" i="4"/>
  <c r="F54" i="4" l="1"/>
  <c r="K54" i="4" s="1"/>
  <c r="J54" i="4"/>
  <c r="L54" i="4" s="1"/>
  <c r="F55" i="4"/>
  <c r="K55" i="4" s="1"/>
  <c r="J55" i="4"/>
  <c r="L55" i="4" s="1"/>
  <c r="M55" i="4" l="1"/>
  <c r="B56" i="4" s="1"/>
  <c r="M54" i="4"/>
  <c r="B55" i="4" s="1"/>
  <c r="C55" i="4" l="1"/>
  <c r="H55" i="4" s="1"/>
  <c r="G55" i="4"/>
  <c r="C56" i="4"/>
  <c r="H56" i="4" s="1"/>
  <c r="G56" i="4"/>
  <c r="N56" i="4" l="1"/>
  <c r="O56" i="4"/>
  <c r="P56" i="4"/>
  <c r="N55" i="4"/>
  <c r="O55" i="4"/>
  <c r="P55" i="4"/>
  <c r="D56" i="4" l="1"/>
  <c r="D57" i="4"/>
  <c r="E57" i="4" l="1"/>
  <c r="I57" i="4"/>
  <c r="E56" i="4"/>
  <c r="I56" i="4"/>
  <c r="F56" i="4" l="1"/>
  <c r="K56" i="4" s="1"/>
  <c r="J56" i="4"/>
  <c r="L56" i="4" s="1"/>
  <c r="F57" i="4"/>
  <c r="K57" i="4" s="1"/>
  <c r="J57" i="4"/>
  <c r="L57" i="4" s="1"/>
  <c r="M57" i="4" l="1"/>
  <c r="B58" i="4" s="1"/>
  <c r="M56" i="4"/>
  <c r="B57" i="4" s="1"/>
  <c r="C57" i="4" l="1"/>
  <c r="H57" i="4" s="1"/>
  <c r="G57" i="4"/>
  <c r="C58" i="4"/>
  <c r="H58" i="4" s="1"/>
  <c r="G58" i="4"/>
  <c r="N58" i="4" l="1"/>
  <c r="O58" i="4"/>
  <c r="P58" i="4"/>
  <c r="N57" i="4"/>
  <c r="O57" i="4"/>
  <c r="P57" i="4"/>
  <c r="D58" i="4" l="1"/>
  <c r="D59" i="4"/>
  <c r="E59" i="4" l="1"/>
  <c r="I59" i="4"/>
  <c r="E58" i="4"/>
  <c r="I58" i="4"/>
  <c r="F58" i="4" l="1"/>
  <c r="K58" i="4" s="1"/>
  <c r="J58" i="4"/>
  <c r="L58" i="4" s="1"/>
  <c r="F59" i="4"/>
  <c r="K59" i="4" s="1"/>
  <c r="J59" i="4"/>
  <c r="L59" i="4" s="1"/>
  <c r="M59" i="4" l="1"/>
  <c r="B60" i="4" s="1"/>
  <c r="M58" i="4"/>
  <c r="B59" i="4" s="1"/>
  <c r="C59" i="4" l="1"/>
  <c r="H59" i="4" s="1"/>
  <c r="G59" i="4"/>
  <c r="C60" i="4"/>
  <c r="H60" i="4" s="1"/>
  <c r="G60" i="4"/>
  <c r="N60" i="4" l="1"/>
  <c r="O60" i="4"/>
  <c r="P60" i="4"/>
  <c r="N59" i="4"/>
  <c r="O59" i="4"/>
  <c r="P59" i="4"/>
  <c r="D60" i="4" l="1"/>
  <c r="D61" i="4"/>
  <c r="E61" i="4" l="1"/>
  <c r="I61" i="4"/>
  <c r="E60" i="4"/>
  <c r="I60" i="4"/>
  <c r="F60" i="4" l="1"/>
  <c r="K60" i="4" s="1"/>
  <c r="J60" i="4"/>
  <c r="L60" i="4" s="1"/>
  <c r="F61" i="4"/>
  <c r="K61" i="4" s="1"/>
  <c r="J61" i="4"/>
  <c r="L61" i="4" s="1"/>
  <c r="M61" i="4" l="1"/>
  <c r="B62" i="4" s="1"/>
  <c r="M60" i="4"/>
  <c r="B61" i="4" s="1"/>
  <c r="C61" i="4" l="1"/>
  <c r="H61" i="4" s="1"/>
  <c r="G61" i="4"/>
  <c r="C62" i="4"/>
  <c r="H62" i="4" s="1"/>
  <c r="G62" i="4"/>
  <c r="N62" i="4" l="1"/>
  <c r="O62" i="4"/>
  <c r="P62" i="4"/>
  <c r="N61" i="4"/>
  <c r="O61" i="4"/>
  <c r="P61" i="4"/>
  <c r="D62" i="4" l="1"/>
  <c r="D63" i="4"/>
  <c r="E63" i="4" l="1"/>
  <c r="I63" i="4"/>
  <c r="E62" i="4"/>
  <c r="I62" i="4"/>
  <c r="F62" i="4" l="1"/>
  <c r="K62" i="4" s="1"/>
  <c r="J62" i="4"/>
  <c r="L62" i="4" s="1"/>
  <c r="F63" i="4"/>
  <c r="K63" i="4" s="1"/>
  <c r="J63" i="4"/>
  <c r="L63" i="4" s="1"/>
  <c r="M63" i="4" l="1"/>
  <c r="B64" i="4" s="1"/>
  <c r="M62" i="4"/>
  <c r="B63" i="4" s="1"/>
  <c r="C63" i="4" l="1"/>
  <c r="H63" i="4" s="1"/>
  <c r="G63" i="4"/>
  <c r="C64" i="4"/>
  <c r="H64" i="4" s="1"/>
  <c r="G64" i="4"/>
  <c r="N64" i="4" l="1"/>
  <c r="O64" i="4"/>
  <c r="P64" i="4"/>
  <c r="N63" i="4"/>
  <c r="O63" i="4"/>
  <c r="P63" i="4"/>
  <c r="D64" i="4" l="1"/>
  <c r="D65" i="4"/>
  <c r="E65" i="4" l="1"/>
  <c r="I65" i="4"/>
  <c r="E64" i="4"/>
  <c r="I64" i="4"/>
  <c r="F64" i="4" l="1"/>
  <c r="K64" i="4" s="1"/>
  <c r="J64" i="4"/>
  <c r="L64" i="4" s="1"/>
  <c r="F65" i="4"/>
  <c r="K65" i="4" s="1"/>
  <c r="J65" i="4"/>
  <c r="L65" i="4" s="1"/>
  <c r="M65" i="4" l="1"/>
  <c r="B66" i="4" s="1"/>
  <c r="M64" i="4"/>
  <c r="B65" i="4" s="1"/>
  <c r="C65" i="4" l="1"/>
  <c r="H65" i="4" s="1"/>
  <c r="G65" i="4"/>
  <c r="C66" i="4"/>
  <c r="H66" i="4" s="1"/>
  <c r="G66" i="4"/>
  <c r="N66" i="4" l="1"/>
  <c r="O66" i="4"/>
  <c r="P66" i="4"/>
  <c r="N65" i="4"/>
  <c r="O65" i="4"/>
  <c r="P65" i="4"/>
  <c r="D66" i="4" l="1"/>
  <c r="D67" i="4"/>
  <c r="E67" i="4" l="1"/>
  <c r="I67" i="4"/>
  <c r="E66" i="4"/>
  <c r="I66" i="4"/>
  <c r="F66" i="4" l="1"/>
  <c r="K66" i="4" s="1"/>
  <c r="J66" i="4"/>
  <c r="L66" i="4" s="1"/>
  <c r="F67" i="4"/>
  <c r="K67" i="4" s="1"/>
  <c r="J67" i="4"/>
  <c r="L67" i="4" s="1"/>
  <c r="M67" i="4" l="1"/>
  <c r="B68" i="4" s="1"/>
  <c r="M66" i="4"/>
  <c r="B67" i="4" s="1"/>
  <c r="C67" i="4" l="1"/>
  <c r="H67" i="4" s="1"/>
  <c r="G67" i="4"/>
  <c r="C68" i="4"/>
  <c r="H68" i="4" s="1"/>
  <c r="G68" i="4"/>
  <c r="N68" i="4" l="1"/>
  <c r="O68" i="4"/>
  <c r="P68" i="4"/>
  <c r="N67" i="4"/>
  <c r="O67" i="4"/>
  <c r="P67" i="4"/>
  <c r="D68" i="4" l="1"/>
  <c r="D69" i="4"/>
  <c r="E69" i="4" l="1"/>
  <c r="I69" i="4"/>
  <c r="E68" i="4"/>
  <c r="I68" i="4"/>
  <c r="F68" i="4" l="1"/>
  <c r="K68" i="4" s="1"/>
  <c r="J68" i="4"/>
  <c r="L68" i="4" s="1"/>
  <c r="F69" i="4"/>
  <c r="K69" i="4" s="1"/>
  <c r="J69" i="4"/>
  <c r="L69" i="4" s="1"/>
  <c r="M69" i="4" l="1"/>
  <c r="B70" i="4" s="1"/>
  <c r="M68" i="4"/>
  <c r="B69" i="4" s="1"/>
  <c r="C69" i="4" l="1"/>
  <c r="H69" i="4" s="1"/>
  <c r="G69" i="4"/>
  <c r="C70" i="4"/>
  <c r="H70" i="4" s="1"/>
  <c r="G70" i="4"/>
  <c r="N70" i="4" l="1"/>
  <c r="O70" i="4"/>
  <c r="P70" i="4"/>
  <c r="N69" i="4"/>
  <c r="O69" i="4"/>
  <c r="P69" i="4"/>
  <c r="D70" i="4" l="1"/>
  <c r="D71" i="4"/>
  <c r="E71" i="4" l="1"/>
  <c r="I71" i="4"/>
  <c r="E70" i="4"/>
  <c r="I70" i="4"/>
  <c r="F70" i="4" l="1"/>
  <c r="K70" i="4" s="1"/>
  <c r="J70" i="4"/>
  <c r="L70" i="4" s="1"/>
  <c r="F71" i="4"/>
  <c r="K71" i="4" s="1"/>
  <c r="J71" i="4"/>
  <c r="L71" i="4" s="1"/>
  <c r="M71" i="4" l="1"/>
  <c r="B72" i="4" s="1"/>
  <c r="M70" i="4"/>
  <c r="B71" i="4" s="1"/>
  <c r="C71" i="4" l="1"/>
  <c r="H71" i="4" s="1"/>
  <c r="G71" i="4"/>
  <c r="C72" i="4"/>
  <c r="H72" i="4" s="1"/>
  <c r="G72" i="4"/>
  <c r="N72" i="4" l="1"/>
  <c r="O72" i="4"/>
  <c r="P72" i="4"/>
  <c r="N71" i="4"/>
  <c r="O71" i="4"/>
  <c r="P71" i="4"/>
  <c r="D72" i="4" l="1"/>
  <c r="D73" i="4"/>
  <c r="E73" i="4" l="1"/>
  <c r="I73" i="4"/>
  <c r="E72" i="4"/>
  <c r="I72" i="4"/>
  <c r="F72" i="4" l="1"/>
  <c r="K72" i="4" s="1"/>
  <c r="J72" i="4"/>
  <c r="L72" i="4" s="1"/>
  <c r="F73" i="4"/>
  <c r="K73" i="4" s="1"/>
  <c r="J73" i="4"/>
  <c r="L73" i="4" s="1"/>
  <c r="M73" i="4" l="1"/>
  <c r="B74" i="4" s="1"/>
  <c r="M72" i="4"/>
  <c r="B73" i="4" s="1"/>
  <c r="C73" i="4" l="1"/>
  <c r="H73" i="4" s="1"/>
  <c r="G73" i="4"/>
  <c r="C74" i="4"/>
  <c r="H74" i="4" s="1"/>
  <c r="G74" i="4"/>
  <c r="N74" i="4" l="1"/>
  <c r="O74" i="4"/>
  <c r="P74" i="4"/>
  <c r="N73" i="4"/>
  <c r="O73" i="4"/>
  <c r="P73" i="4"/>
  <c r="D74" i="4" l="1"/>
  <c r="D75" i="4"/>
  <c r="E75" i="4" l="1"/>
  <c r="I75" i="4"/>
  <c r="E74" i="4"/>
  <c r="I74" i="4"/>
  <c r="F74" i="4" l="1"/>
  <c r="K74" i="4" s="1"/>
  <c r="J74" i="4"/>
  <c r="L74" i="4" s="1"/>
  <c r="F75" i="4"/>
  <c r="K75" i="4" s="1"/>
  <c r="J75" i="4"/>
  <c r="L75" i="4" s="1"/>
  <c r="M75" i="4" l="1"/>
  <c r="B76" i="4" s="1"/>
  <c r="M74" i="4"/>
  <c r="B75" i="4" s="1"/>
  <c r="C75" i="4" l="1"/>
  <c r="H75" i="4" s="1"/>
  <c r="G75" i="4"/>
  <c r="C76" i="4"/>
  <c r="H76" i="4" s="1"/>
  <c r="G76" i="4"/>
  <c r="N76" i="4" l="1"/>
  <c r="O76" i="4"/>
  <c r="P76" i="4"/>
  <c r="N75" i="4"/>
  <c r="O75" i="4"/>
  <c r="P75" i="4"/>
  <c r="D76" i="4" l="1"/>
  <c r="D77" i="4"/>
  <c r="E77" i="4" l="1"/>
  <c r="I77" i="4"/>
  <c r="E76" i="4"/>
  <c r="I76" i="4"/>
  <c r="F76" i="4" l="1"/>
  <c r="K76" i="4" s="1"/>
  <c r="J76" i="4"/>
  <c r="L76" i="4" s="1"/>
  <c r="F77" i="4"/>
  <c r="K77" i="4" s="1"/>
  <c r="J77" i="4"/>
  <c r="L77" i="4" s="1"/>
  <c r="M77" i="4" l="1"/>
  <c r="B78" i="4" s="1"/>
  <c r="M76" i="4"/>
  <c r="B77" i="4" s="1"/>
  <c r="C77" i="4" l="1"/>
  <c r="H77" i="4" s="1"/>
  <c r="G77" i="4"/>
  <c r="C78" i="4"/>
  <c r="H78" i="4" s="1"/>
  <c r="G78" i="4"/>
  <c r="N78" i="4" l="1"/>
  <c r="O78" i="4"/>
  <c r="P78" i="4"/>
  <c r="N77" i="4"/>
  <c r="O77" i="4"/>
  <c r="P77" i="4"/>
  <c r="D78" i="4" l="1"/>
  <c r="D79" i="4"/>
  <c r="E79" i="4" l="1"/>
  <c r="I79" i="4"/>
  <c r="E78" i="4"/>
  <c r="I78" i="4"/>
  <c r="F78" i="4" l="1"/>
  <c r="K78" i="4" s="1"/>
  <c r="J78" i="4"/>
  <c r="L78" i="4" s="1"/>
  <c r="F79" i="4"/>
  <c r="K79" i="4" s="1"/>
  <c r="J79" i="4"/>
  <c r="L79" i="4" s="1"/>
  <c r="M79" i="4" l="1"/>
  <c r="B80" i="4" s="1"/>
  <c r="M78" i="4"/>
  <c r="B79" i="4" s="1"/>
  <c r="C79" i="4" l="1"/>
  <c r="H79" i="4" s="1"/>
  <c r="G79" i="4"/>
  <c r="C80" i="4"/>
  <c r="H80" i="4" s="1"/>
  <c r="G80" i="4"/>
  <c r="N80" i="4" l="1"/>
  <c r="O80" i="4"/>
  <c r="P80" i="4"/>
  <c r="N79" i="4"/>
  <c r="O79" i="4"/>
  <c r="P79" i="4"/>
  <c r="D80" i="4" l="1"/>
  <c r="D81" i="4"/>
  <c r="E81" i="4" l="1"/>
  <c r="I81" i="4"/>
  <c r="E80" i="4"/>
  <c r="I80" i="4"/>
  <c r="F80" i="4" l="1"/>
  <c r="K80" i="4" s="1"/>
  <c r="J80" i="4"/>
  <c r="L80" i="4" s="1"/>
  <c r="F81" i="4"/>
  <c r="K81" i="4" s="1"/>
  <c r="J81" i="4"/>
  <c r="L81" i="4" s="1"/>
  <c r="M81" i="4" l="1"/>
  <c r="B82" i="4" s="1"/>
  <c r="M80" i="4"/>
  <c r="B81" i="4" s="1"/>
  <c r="C81" i="4" l="1"/>
  <c r="H81" i="4" s="1"/>
  <c r="G81" i="4"/>
  <c r="C82" i="4"/>
  <c r="H82" i="4" s="1"/>
  <c r="G82" i="4"/>
  <c r="N82" i="4" l="1"/>
  <c r="O82" i="4"/>
  <c r="P82" i="4"/>
  <c r="N81" i="4"/>
  <c r="O81" i="4"/>
  <c r="P81" i="4"/>
  <c r="D82" i="4" l="1"/>
  <c r="E82" i="4" l="1"/>
  <c r="I82" i="4"/>
  <c r="F82" i="4" l="1"/>
  <c r="K82" i="4" s="1"/>
  <c r="J82" i="4"/>
  <c r="L82" i="4" s="1"/>
  <c r="M82" i="4" l="1"/>
</calcChain>
</file>

<file path=xl/sharedStrings.xml><?xml version="1.0" encoding="utf-8"?>
<sst xmlns="http://schemas.openxmlformats.org/spreadsheetml/2006/main" count="128" uniqueCount="74">
  <si>
    <t>p</t>
  </si>
  <si>
    <t>q</t>
  </si>
  <si>
    <t>Aq</t>
  </si>
  <si>
    <t>x</t>
  </si>
  <si>
    <t>y</t>
  </si>
  <si>
    <t>RR</t>
  </si>
  <si>
    <t>MM</t>
  </si>
  <si>
    <t>DD</t>
  </si>
  <si>
    <t>vyplatni matice firmy 1</t>
  </si>
  <si>
    <t>vyplatni matice firmy 2</t>
  </si>
  <si>
    <t>B^Tp</t>
  </si>
  <si>
    <t>sum p</t>
  </si>
  <si>
    <t>sum q</t>
  </si>
  <si>
    <t>p^T(A+B)q - sum p - sum q</t>
  </si>
  <si>
    <t>soucet vyplatnich matic</t>
  </si>
  <si>
    <t>x^TAy</t>
  </si>
  <si>
    <t>x^Tby</t>
  </si>
  <si>
    <t>p^T</t>
  </si>
  <si>
    <t>q^T</t>
  </si>
  <si>
    <t>pokus 1</t>
  </si>
  <si>
    <t>vychozi reseni: (0,0,0,0,0,0),(0,0,0)</t>
  </si>
  <si>
    <t>pokus 2</t>
  </si>
  <si>
    <t>vychozi reseni: (1/6,1/6,1/6,1/6,1/6,1/6),(1/3,1/3,1/3)</t>
  </si>
  <si>
    <t>pokus 3</t>
  </si>
  <si>
    <t>vychozi reseni: (0.02,0,0,0,0,0),(0.02,0,0)</t>
  </si>
  <si>
    <t>Pokus 3: nalezeno reseni ve smisenych strategiich. Vyplata prvniho hrace je 124, druheho hrace 30.8</t>
  </si>
  <si>
    <t>reseni ve smisenych strategiich s vyplatnimi funkcemi</t>
  </si>
  <si>
    <t>Charakteristicke funkce</t>
  </si>
  <si>
    <t>minimaxova</t>
  </si>
  <si>
    <t>v({1})</t>
  </si>
  <si>
    <t>v({2})</t>
  </si>
  <si>
    <t>v({1,2})</t>
  </si>
  <si>
    <t>reseni v ryzich strategiich neexistuje</t>
  </si>
  <si>
    <t>neni znamo, zda je jedine</t>
  </si>
  <si>
    <t>kompetitivni funkce proto nemusi davat dobry navod k jednani</t>
  </si>
  <si>
    <t>kompetitivni</t>
  </si>
  <si>
    <t>nedostatecna evidence</t>
  </si>
  <si>
    <t>v({1}):</t>
  </si>
  <si>
    <t>min</t>
  </si>
  <si>
    <t>max</t>
  </si>
  <si>
    <t>v({2}):</t>
  </si>
  <si>
    <t>y^r</t>
  </si>
  <si>
    <t>Ay^r</t>
  </si>
  <si>
    <t>x^r</t>
  </si>
  <si>
    <t>x^r^TB</t>
  </si>
  <si>
    <t>vyhodnost kooperace</t>
  </si>
  <si>
    <t>v({1})+v({2})</t>
  </si>
  <si>
    <t>v({1})+v({2}) &gt;= v({1,2})</t>
  </si>
  <si>
    <t>ano</t>
  </si>
  <si>
    <t>ne</t>
  </si>
  <si>
    <t>deleni vyhry</t>
  </si>
  <si>
    <t>hledame deleni a_1, a_2 takove, ze a_1+a_2 = v({1,2}), a a_1 &gt;= v({1}), a_2 &gt;= v({2})</t>
  </si>
  <si>
    <t>minimaxova charakteristicka funkce</t>
  </si>
  <si>
    <t>teziste jadra</t>
  </si>
  <si>
    <t>a_1</t>
  </si>
  <si>
    <t>a_2</t>
  </si>
  <si>
    <t>a_1+a_2</t>
  </si>
  <si>
    <t>v({1,2})-v({1})-v({2})</t>
  </si>
  <si>
    <t>pomer prinosu</t>
  </si>
  <si>
    <t>pomer char funkci</t>
  </si>
  <si>
    <t>kompetitivni charakteristicka funkce</t>
  </si>
  <si>
    <t>1 hrac</t>
  </si>
  <si>
    <t>2 hrac</t>
  </si>
  <si>
    <t>hra</t>
  </si>
  <si>
    <t>vyplata pri volbe strategie v nasledujicim tahu</t>
  </si>
  <si>
    <t>ocekavane strategie z pohledu protivnika</t>
  </si>
  <si>
    <t>vypocet kompetitivni charakteristicke funkce</t>
  </si>
  <si>
    <t>vypocet minimaxove charakteristicke funkce</t>
  </si>
  <si>
    <t>vypocet nedostatecne evidence</t>
  </si>
  <si>
    <t>zvolene strategie ve hre</t>
  </si>
  <si>
    <t>Pripomenme (viz prednaska ci prezentace ze druheho cviceni), ze metoda fiktivni  hry je metoda k nalezeni Nashova ekvilibria vychazejici z myslenky, ze se hraci pri opakovanem hrani hry mohou "ucit" z toho, jake strategie souper hraje.</t>
  </si>
  <si>
    <t xml:space="preserve">V kazde hre kazdy z hracu zvoli takovou (ryzi) strategii, ktera maximalizuje stredni hodnotu jeho vyhry proti souperove (smisene) strategii, ktera se odhaduje na zaklade ryzich strategii, ktere dosud hral. Je dokazano, ze pro jiste typy her (napr. pro maticove hry) konverguji ocekavane strategie konverguji k Nashovym rovnovaznym strategiim. </t>
  </si>
  <si>
    <t>Nize jsou pripraveny vzorce, ktere simuluji chovani obou hracu v jednotlivych hrach. Vzorce obsahuji jednu myslenkovou chybu, ktera zpusobuje, ze ocekavane strategie obou hracu se nashove ekvlibriiu neblizi. Ukolem je zjistit, v cem tato chyba spociva. Kazdy, kdo chybu odhali (a pochlubi se tim e-mailem), obdrzi na dalsim cviceni jiste mnozstvi cokolady. Autor prvniho e-mailu se spravnym vysvetlenim chyby ziska navic 3 bonusove body.</t>
  </si>
  <si>
    <t>Mejme zadanu maticovou hru s vyplatni matici v bunkach obarvenych zelene. Resme ji metodou fiktivni hry, pricemz predpokladejme, ze v prvni hre prvni hrac hraje strategii 1 a druhy tez strategii 1.</t>
  </si>
</sst>
</file>

<file path=xl/styles.xml><?xml version="1.0" encoding="utf-8"?>
<styleSheet xmlns="http://schemas.openxmlformats.org/spreadsheetml/2006/main" xmlns:mc="http://schemas.openxmlformats.org/markup-compatibility/2006" xmlns:x14ac="http://schemas.microsoft.com/office/spreadsheetml/2009/9/ac" mc:Ignorable="x14ac">
  <fonts count="3" x14ac:knownFonts="1">
    <font>
      <sz val="11"/>
      <color theme="1"/>
      <name val="Calibri"/>
      <family val="2"/>
      <charset val="238"/>
      <scheme val="minor"/>
    </font>
    <font>
      <b/>
      <sz val="11"/>
      <color theme="1"/>
      <name val="Calibri"/>
      <family val="2"/>
      <scheme val="minor"/>
    </font>
    <font>
      <i/>
      <sz val="11"/>
      <color theme="1"/>
      <name val="Calibri"/>
      <family val="2"/>
      <scheme val="minor"/>
    </font>
  </fonts>
  <fills count="4">
    <fill>
      <patternFill patternType="none"/>
    </fill>
    <fill>
      <patternFill patternType="gray125"/>
    </fill>
    <fill>
      <patternFill patternType="solid">
        <fgColor rgb="FFFFFF00"/>
        <bgColor indexed="64"/>
      </patternFill>
    </fill>
    <fill>
      <patternFill patternType="solid">
        <fgColor rgb="FF92D050"/>
        <bgColor indexed="64"/>
      </patternFill>
    </fill>
  </fills>
  <borders count="37">
    <border>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s>
  <cellStyleXfs count="1">
    <xf numFmtId="0" fontId="0" fillId="0" borderId="0"/>
  </cellStyleXfs>
  <cellXfs count="89">
    <xf numFmtId="0" fontId="0" fillId="0" borderId="0" xfId="0"/>
    <xf numFmtId="0" fontId="0" fillId="0" borderId="4" xfId="0" applyBorder="1"/>
    <xf numFmtId="0" fontId="0" fillId="0" borderId="5" xfId="0" applyBorder="1"/>
    <xf numFmtId="0" fontId="0" fillId="0" borderId="6" xfId="0" applyBorder="1"/>
    <xf numFmtId="0" fontId="0" fillId="0" borderId="7" xfId="0" applyBorder="1"/>
    <xf numFmtId="0" fontId="0" fillId="0" borderId="0" xfId="0" applyBorder="1"/>
    <xf numFmtId="0" fontId="0" fillId="0" borderId="8" xfId="0" applyBorder="1"/>
    <xf numFmtId="0" fontId="0" fillId="0" borderId="9" xfId="0" applyBorder="1"/>
    <xf numFmtId="0" fontId="0" fillId="0" borderId="10" xfId="0" applyBorder="1"/>
    <xf numFmtId="0" fontId="0" fillId="0" borderId="11" xfId="0" applyBorder="1"/>
    <xf numFmtId="0" fontId="1" fillId="0" borderId="4" xfId="0" applyFont="1" applyBorder="1"/>
    <xf numFmtId="0" fontId="1" fillId="0" borderId="0" xfId="0" applyFont="1" applyBorder="1"/>
    <xf numFmtId="0" fontId="1" fillId="0" borderId="8" xfId="0" applyFont="1" applyBorder="1"/>
    <xf numFmtId="0" fontId="1" fillId="0" borderId="6" xfId="0" applyFont="1" applyBorder="1"/>
    <xf numFmtId="0" fontId="1" fillId="0" borderId="7" xfId="0" applyFont="1" applyBorder="1"/>
    <xf numFmtId="0" fontId="1" fillId="0" borderId="9" xfId="0" applyFont="1" applyBorder="1"/>
    <xf numFmtId="0" fontId="0" fillId="0" borderId="1" xfId="0" applyBorder="1"/>
    <xf numFmtId="0" fontId="0" fillId="0" borderId="2" xfId="0" applyBorder="1"/>
    <xf numFmtId="0" fontId="0" fillId="0" borderId="3" xfId="0" applyBorder="1"/>
    <xf numFmtId="0" fontId="0" fillId="0" borderId="15" xfId="0" applyBorder="1"/>
    <xf numFmtId="0" fontId="0" fillId="0" borderId="14" xfId="0" applyBorder="1"/>
    <xf numFmtId="0" fontId="0" fillId="0" borderId="12" xfId="0" applyBorder="1"/>
    <xf numFmtId="0" fontId="0" fillId="0" borderId="13" xfId="0" applyBorder="1"/>
    <xf numFmtId="0" fontId="0" fillId="0" borderId="1" xfId="0" applyNumberFormat="1" applyBorder="1"/>
    <xf numFmtId="0" fontId="0" fillId="0" borderId="2" xfId="0" applyNumberFormat="1" applyBorder="1"/>
    <xf numFmtId="0" fontId="0" fillId="0" borderId="3" xfId="0" applyNumberFormat="1" applyBorder="1"/>
    <xf numFmtId="0" fontId="0" fillId="0" borderId="0" xfId="0" applyNumberFormat="1"/>
    <xf numFmtId="0" fontId="0" fillId="0" borderId="0" xfId="0" applyNumberFormat="1" applyBorder="1"/>
    <xf numFmtId="0" fontId="0" fillId="0" borderId="15" xfId="0" applyNumberFormat="1" applyBorder="1"/>
    <xf numFmtId="0" fontId="0" fillId="0" borderId="12" xfId="0" applyNumberFormat="1" applyBorder="1"/>
    <xf numFmtId="0" fontId="0" fillId="0" borderId="16" xfId="0" applyBorder="1"/>
    <xf numFmtId="0" fontId="0" fillId="0" borderId="17" xfId="0" applyBorder="1"/>
    <xf numFmtId="0" fontId="0" fillId="0" borderId="18" xfId="0" applyBorder="1"/>
    <xf numFmtId="0" fontId="0" fillId="0" borderId="19" xfId="0" applyBorder="1"/>
    <xf numFmtId="0" fontId="0" fillId="0" borderId="20" xfId="0" applyBorder="1"/>
    <xf numFmtId="0" fontId="0" fillId="0" borderId="21" xfId="0" applyBorder="1"/>
    <xf numFmtId="0" fontId="0" fillId="0" borderId="22" xfId="0" applyBorder="1"/>
    <xf numFmtId="0" fontId="0" fillId="0" borderId="23" xfId="0" applyBorder="1"/>
    <xf numFmtId="0" fontId="0" fillId="0" borderId="24" xfId="0" applyBorder="1"/>
    <xf numFmtId="0" fontId="0" fillId="0" borderId="25" xfId="0" applyBorder="1"/>
    <xf numFmtId="0" fontId="0" fillId="0" borderId="26" xfId="0" applyBorder="1"/>
    <xf numFmtId="0" fontId="0" fillId="0" borderId="27" xfId="0" applyBorder="1"/>
    <xf numFmtId="0" fontId="0" fillId="0" borderId="28" xfId="0" applyBorder="1"/>
    <xf numFmtId="0" fontId="0" fillId="0" borderId="29" xfId="0" applyBorder="1"/>
    <xf numFmtId="0" fontId="0" fillId="0" borderId="30" xfId="0" applyBorder="1"/>
    <xf numFmtId="0" fontId="0" fillId="0" borderId="31" xfId="0" applyBorder="1"/>
    <xf numFmtId="0" fontId="0" fillId="0" borderId="19" xfId="0" applyNumberFormat="1" applyBorder="1"/>
    <xf numFmtId="0" fontId="0" fillId="0" borderId="21" xfId="0" applyNumberFormat="1" applyBorder="1"/>
    <xf numFmtId="0" fontId="0" fillId="0" borderId="23" xfId="0" applyNumberFormat="1" applyBorder="1"/>
    <xf numFmtId="0" fontId="0" fillId="0" borderId="26" xfId="0" applyNumberFormat="1" applyBorder="1"/>
    <xf numFmtId="0" fontId="0" fillId="0" borderId="27" xfId="0" applyNumberFormat="1" applyBorder="1"/>
    <xf numFmtId="0" fontId="1" fillId="0" borderId="0" xfId="0" applyFont="1"/>
    <xf numFmtId="0" fontId="1" fillId="0" borderId="16" xfId="0" applyFont="1" applyBorder="1"/>
    <xf numFmtId="0" fontId="1" fillId="0" borderId="14" xfId="0" applyFont="1" applyBorder="1"/>
    <xf numFmtId="0" fontId="1" fillId="0" borderId="5" xfId="0" applyFont="1" applyBorder="1"/>
    <xf numFmtId="0" fontId="1" fillId="0" borderId="3" xfId="0" applyFont="1" applyBorder="1"/>
    <xf numFmtId="0" fontId="0" fillId="0" borderId="32" xfId="0" applyBorder="1"/>
    <xf numFmtId="0" fontId="0" fillId="0" borderId="33" xfId="0" applyBorder="1"/>
    <xf numFmtId="0" fontId="0" fillId="0" borderId="34" xfId="0" applyBorder="1"/>
    <xf numFmtId="0" fontId="0" fillId="0" borderId="35" xfId="0" applyBorder="1"/>
    <xf numFmtId="0" fontId="0" fillId="0" borderId="36" xfId="0" applyBorder="1"/>
    <xf numFmtId="0" fontId="1" fillId="0" borderId="10" xfId="0" applyFont="1" applyBorder="1" applyAlignment="1">
      <alignment horizontal="center"/>
    </xf>
    <xf numFmtId="0" fontId="1" fillId="0" borderId="9" xfId="0" applyFont="1" applyBorder="1" applyAlignment="1">
      <alignment horizontal="center"/>
    </xf>
    <xf numFmtId="0" fontId="1" fillId="0" borderId="14" xfId="0" applyFont="1" applyBorder="1" applyAlignment="1">
      <alignment horizontal="center"/>
    </xf>
    <xf numFmtId="0" fontId="1" fillId="0" borderId="11" xfId="0" applyFont="1" applyBorder="1" applyAlignment="1">
      <alignment horizontal="center"/>
    </xf>
    <xf numFmtId="0" fontId="1" fillId="0" borderId="12" xfId="0" applyFont="1" applyBorder="1" applyAlignment="1">
      <alignment horizontal="center"/>
    </xf>
    <xf numFmtId="0" fontId="2" fillId="0" borderId="19" xfId="0" applyFont="1" applyBorder="1"/>
    <xf numFmtId="0" fontId="0" fillId="2" borderId="7" xfId="0" applyFill="1" applyBorder="1"/>
    <xf numFmtId="0" fontId="0" fillId="2" borderId="8" xfId="0" applyFill="1" applyBorder="1"/>
    <xf numFmtId="0" fontId="0" fillId="2" borderId="0" xfId="0" applyFill="1" applyBorder="1"/>
    <xf numFmtId="0" fontId="0" fillId="3" borderId="4" xfId="0" applyFill="1" applyBorder="1"/>
    <xf numFmtId="0" fontId="0" fillId="3" borderId="5" xfId="0" applyFill="1" applyBorder="1"/>
    <xf numFmtId="0" fontId="0" fillId="3" borderId="6" xfId="0" applyFill="1" applyBorder="1"/>
    <xf numFmtId="0" fontId="0" fillId="3" borderId="7" xfId="0" applyFill="1" applyBorder="1"/>
    <xf numFmtId="0" fontId="0" fillId="3" borderId="0" xfId="0" applyFill="1" applyBorder="1"/>
    <xf numFmtId="0" fontId="0" fillId="3" borderId="8" xfId="0" applyFill="1" applyBorder="1"/>
    <xf numFmtId="0" fontId="2" fillId="0" borderId="29" xfId="0" applyFont="1" applyBorder="1"/>
    <xf numFmtId="0" fontId="1" fillId="0" borderId="0" xfId="0" applyNumberFormat="1" applyFont="1" applyAlignment="1">
      <alignment wrapText="1"/>
    </xf>
    <xf numFmtId="0" fontId="0" fillId="0" borderId="0" xfId="0" applyAlignment="1">
      <alignment wrapText="1"/>
    </xf>
    <xf numFmtId="0" fontId="0" fillId="0" borderId="20" xfId="0" applyBorder="1" applyAlignment="1">
      <alignment wrapText="1"/>
    </xf>
    <xf numFmtId="0" fontId="1" fillId="0" borderId="12" xfId="0" applyFont="1" applyBorder="1" applyAlignment="1">
      <alignment horizontal="center"/>
    </xf>
    <xf numFmtId="0" fontId="0" fillId="0" borderId="13" xfId="0" applyBorder="1" applyAlignment="1">
      <alignment horizontal="center"/>
    </xf>
    <xf numFmtId="0" fontId="0" fillId="0" borderId="14" xfId="0" applyBorder="1" applyAlignment="1">
      <alignment horizontal="center"/>
    </xf>
    <xf numFmtId="0" fontId="1" fillId="0" borderId="0" xfId="0" applyFont="1" applyAlignment="1">
      <alignment wrapText="1"/>
    </xf>
    <xf numFmtId="0" fontId="1" fillId="0" borderId="13" xfId="0" applyFont="1" applyBorder="1" applyAlignment="1">
      <alignment horizontal="center"/>
    </xf>
    <xf numFmtId="0" fontId="1" fillId="0" borderId="14" xfId="0" applyFont="1" applyBorder="1" applyAlignment="1">
      <alignment horizontal="center"/>
    </xf>
    <xf numFmtId="0" fontId="1" fillId="0" borderId="4" xfId="0" applyFont="1" applyBorder="1" applyAlignment="1">
      <alignment horizontal="center"/>
    </xf>
    <xf numFmtId="0" fontId="0" fillId="0" borderId="5" xfId="0" applyBorder="1" applyAlignment="1">
      <alignment horizontal="center"/>
    </xf>
    <xf numFmtId="0" fontId="0" fillId="0" borderId="6" xfId="0"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51"/>
  <sheetViews>
    <sheetView tabSelected="1" workbookViewId="0"/>
  </sheetViews>
  <sheetFormatPr defaultRowHeight="15" x14ac:dyDescent="0.25"/>
  <cols>
    <col min="1" max="2" width="9.140625" style="26"/>
  </cols>
  <sheetData>
    <row r="1" spans="1:17" x14ac:dyDescent="0.25">
      <c r="A1" s="26" t="s">
        <v>5</v>
      </c>
      <c r="B1" s="26">
        <v>84</v>
      </c>
      <c r="D1">
        <v>1</v>
      </c>
      <c r="E1">
        <f>40+B1</f>
        <v>124</v>
      </c>
    </row>
    <row r="2" spans="1:17" x14ac:dyDescent="0.25">
      <c r="A2" s="26" t="s">
        <v>6</v>
      </c>
      <c r="B2" s="26">
        <v>8</v>
      </c>
      <c r="D2">
        <v>2</v>
      </c>
      <c r="E2">
        <f>20+B2</f>
        <v>28</v>
      </c>
      <c r="G2" t="s">
        <v>8</v>
      </c>
      <c r="J2" t="s">
        <v>9</v>
      </c>
      <c r="N2" t="s">
        <v>14</v>
      </c>
    </row>
    <row r="3" spans="1:17" x14ac:dyDescent="0.25">
      <c r="A3" s="26" t="s">
        <v>7</v>
      </c>
      <c r="B3" s="26">
        <v>21</v>
      </c>
      <c r="D3">
        <v>3</v>
      </c>
      <c r="E3">
        <f>20+B3</f>
        <v>41</v>
      </c>
      <c r="G3">
        <v>10</v>
      </c>
      <c r="H3">
        <v>0</v>
      </c>
      <c r="I3">
        <v>0</v>
      </c>
      <c r="J3">
        <v>10</v>
      </c>
      <c r="K3">
        <v>0</v>
      </c>
      <c r="L3">
        <v>0</v>
      </c>
    </row>
    <row r="4" spans="1:17" x14ac:dyDescent="0.25">
      <c r="G4">
        <v>0</v>
      </c>
      <c r="H4">
        <v>10</v>
      </c>
      <c r="I4">
        <v>0</v>
      </c>
      <c r="J4">
        <v>0</v>
      </c>
      <c r="K4">
        <v>10</v>
      </c>
      <c r="L4">
        <v>0</v>
      </c>
    </row>
    <row r="5" spans="1:17" x14ac:dyDescent="0.25">
      <c r="G5">
        <v>0</v>
      </c>
      <c r="H5">
        <v>0</v>
      </c>
      <c r="I5">
        <v>10</v>
      </c>
      <c r="J5">
        <v>0</v>
      </c>
      <c r="K5">
        <v>0</v>
      </c>
      <c r="L5">
        <v>10</v>
      </c>
    </row>
    <row r="6" spans="1:17" x14ac:dyDescent="0.25">
      <c r="D6">
        <v>20</v>
      </c>
      <c r="E6">
        <v>0</v>
      </c>
      <c r="F6">
        <v>0</v>
      </c>
      <c r="G6" s="10">
        <v>124</v>
      </c>
      <c r="H6" s="2">
        <v>124</v>
      </c>
      <c r="I6" s="3">
        <v>124</v>
      </c>
      <c r="J6" s="1">
        <v>0</v>
      </c>
      <c r="K6" s="2">
        <v>28</v>
      </c>
      <c r="L6" s="13">
        <v>41</v>
      </c>
      <c r="N6" s="1">
        <f>G6+J6</f>
        <v>124</v>
      </c>
      <c r="O6" s="2">
        <f t="shared" ref="O6:P6" si="0">H6+K6</f>
        <v>152</v>
      </c>
      <c r="P6" s="3">
        <f t="shared" si="0"/>
        <v>165</v>
      </c>
    </row>
    <row r="7" spans="1:17" x14ac:dyDescent="0.25">
      <c r="D7">
        <v>0</v>
      </c>
      <c r="E7">
        <v>20</v>
      </c>
      <c r="F7">
        <v>0</v>
      </c>
      <c r="G7" s="4">
        <v>28</v>
      </c>
      <c r="H7" s="5">
        <v>28</v>
      </c>
      <c r="I7" s="6">
        <v>28</v>
      </c>
      <c r="J7" s="14">
        <v>124</v>
      </c>
      <c r="K7" s="5">
        <v>0</v>
      </c>
      <c r="L7" s="6">
        <v>41</v>
      </c>
      <c r="N7" s="4">
        <f t="shared" ref="N7:N11" si="1">G7+J7</f>
        <v>152</v>
      </c>
      <c r="O7" s="5">
        <f t="shared" ref="O7:O11" si="2">H7+K7</f>
        <v>28</v>
      </c>
      <c r="P7" s="6">
        <f t="shared" ref="P7:P11" si="3">I7+L7</f>
        <v>69</v>
      </c>
    </row>
    <row r="8" spans="1:17" x14ac:dyDescent="0.25">
      <c r="D8">
        <v>0</v>
      </c>
      <c r="E8">
        <v>0</v>
      </c>
      <c r="F8">
        <v>20</v>
      </c>
      <c r="G8" s="4">
        <v>41</v>
      </c>
      <c r="H8" s="5">
        <v>41</v>
      </c>
      <c r="I8" s="6">
        <v>41</v>
      </c>
      <c r="J8" s="14">
        <v>124</v>
      </c>
      <c r="K8" s="5">
        <v>28</v>
      </c>
      <c r="L8" s="6">
        <v>0</v>
      </c>
      <c r="N8" s="4">
        <f t="shared" si="1"/>
        <v>165</v>
      </c>
      <c r="O8" s="5">
        <f t="shared" si="2"/>
        <v>69</v>
      </c>
      <c r="P8" s="6">
        <f t="shared" si="3"/>
        <v>41</v>
      </c>
    </row>
    <row r="9" spans="1:17" x14ac:dyDescent="0.25">
      <c r="D9">
        <v>10</v>
      </c>
      <c r="E9">
        <v>10</v>
      </c>
      <c r="F9">
        <v>0</v>
      </c>
      <c r="G9" s="4">
        <v>90</v>
      </c>
      <c r="H9" s="5">
        <v>138</v>
      </c>
      <c r="I9" s="12">
        <v>152</v>
      </c>
      <c r="J9" s="14">
        <v>62</v>
      </c>
      <c r="K9" s="5">
        <v>14</v>
      </c>
      <c r="L9" s="6">
        <v>41</v>
      </c>
      <c r="N9" s="4">
        <f t="shared" si="1"/>
        <v>152</v>
      </c>
      <c r="O9" s="5">
        <f t="shared" si="2"/>
        <v>152</v>
      </c>
      <c r="P9" s="6">
        <f t="shared" si="3"/>
        <v>193</v>
      </c>
    </row>
    <row r="10" spans="1:17" x14ac:dyDescent="0.25">
      <c r="D10">
        <v>10</v>
      </c>
      <c r="E10">
        <v>0</v>
      </c>
      <c r="F10">
        <v>10</v>
      </c>
      <c r="G10" s="4">
        <v>103</v>
      </c>
      <c r="H10" s="11">
        <v>165</v>
      </c>
      <c r="I10" s="6">
        <v>144.5</v>
      </c>
      <c r="J10" s="14">
        <v>62</v>
      </c>
      <c r="K10" s="5">
        <v>28</v>
      </c>
      <c r="L10" s="6">
        <v>20.5</v>
      </c>
      <c r="N10" s="4">
        <f t="shared" si="1"/>
        <v>165</v>
      </c>
      <c r="O10" s="5">
        <f t="shared" si="2"/>
        <v>193</v>
      </c>
      <c r="P10" s="6">
        <f t="shared" si="3"/>
        <v>165</v>
      </c>
    </row>
    <row r="11" spans="1:17" x14ac:dyDescent="0.25">
      <c r="D11">
        <v>0</v>
      </c>
      <c r="E11">
        <v>10</v>
      </c>
      <c r="F11">
        <v>10</v>
      </c>
      <c r="G11" s="7">
        <v>69</v>
      </c>
      <c r="H11" s="8">
        <v>55</v>
      </c>
      <c r="I11" s="9">
        <v>48.5</v>
      </c>
      <c r="J11" s="15">
        <v>124</v>
      </c>
      <c r="K11" s="8">
        <v>14</v>
      </c>
      <c r="L11" s="9">
        <v>20.5</v>
      </c>
      <c r="N11" s="7">
        <f t="shared" si="1"/>
        <v>193</v>
      </c>
      <c r="O11" s="8">
        <f t="shared" si="2"/>
        <v>69</v>
      </c>
      <c r="P11" s="9">
        <f t="shared" si="3"/>
        <v>69</v>
      </c>
    </row>
    <row r="12" spans="1:17" ht="15.75" thickBot="1" x14ac:dyDescent="0.3"/>
    <row r="13" spans="1:17" x14ac:dyDescent="0.25">
      <c r="A13" s="26" t="s">
        <v>0</v>
      </c>
      <c r="B13" s="26" t="s">
        <v>1</v>
      </c>
      <c r="D13" t="s">
        <v>2</v>
      </c>
      <c r="E13" t="s">
        <v>10</v>
      </c>
      <c r="G13" t="s">
        <v>3</v>
      </c>
      <c r="H13" t="s">
        <v>4</v>
      </c>
      <c r="J13" s="30" t="s">
        <v>19</v>
      </c>
      <c r="K13" s="31"/>
      <c r="L13" s="31"/>
      <c r="M13" s="31"/>
      <c r="N13" s="31"/>
      <c r="O13" s="31"/>
      <c r="P13" s="31"/>
      <c r="Q13" s="32"/>
    </row>
    <row r="14" spans="1:17" x14ac:dyDescent="0.25">
      <c r="A14" s="23">
        <v>0</v>
      </c>
      <c r="B14" s="23">
        <v>0</v>
      </c>
      <c r="D14" s="16">
        <f t="array" ref="D14:D19">MMULT(G6:I11,B14:B16)</f>
        <v>0</v>
      </c>
      <c r="E14" s="16">
        <f t="array" ref="E14:E16">MMULT(TRANSPOSE(J6:L11),A14:A19)</f>
        <v>0</v>
      </c>
      <c r="G14" s="16" t="e">
        <f>A14/A$22</f>
        <v>#DIV/0!</v>
      </c>
      <c r="H14" s="16" t="e">
        <f>B14/B$22</f>
        <v>#DIV/0!</v>
      </c>
      <c r="J14" s="33" t="s">
        <v>20</v>
      </c>
      <c r="K14" s="5"/>
      <c r="L14" s="5"/>
      <c r="M14" s="5"/>
      <c r="N14" s="5"/>
      <c r="O14" s="5"/>
      <c r="P14" s="5"/>
      <c r="Q14" s="34"/>
    </row>
    <row r="15" spans="1:17" x14ac:dyDescent="0.25">
      <c r="A15" s="24">
        <v>0</v>
      </c>
      <c r="B15" s="24">
        <v>0</v>
      </c>
      <c r="D15" s="17">
        <v>0</v>
      </c>
      <c r="E15" s="17">
        <v>0</v>
      </c>
      <c r="G15" s="17" t="e">
        <f t="shared" ref="G15:G19" si="4">A15/A$22</f>
        <v>#DIV/0!</v>
      </c>
      <c r="H15" s="17" t="e">
        <f t="shared" ref="H15:H16" si="5">B15/B$22</f>
        <v>#DIV/0!</v>
      </c>
      <c r="J15" s="33" t="s">
        <v>0</v>
      </c>
      <c r="K15" s="5" t="s">
        <v>1</v>
      </c>
      <c r="L15" s="5"/>
      <c r="M15" s="5" t="s">
        <v>2</v>
      </c>
      <c r="N15" s="5" t="s">
        <v>10</v>
      </c>
      <c r="O15" s="5"/>
      <c r="P15" s="5" t="s">
        <v>3</v>
      </c>
      <c r="Q15" s="34" t="s">
        <v>4</v>
      </c>
    </row>
    <row r="16" spans="1:17" x14ac:dyDescent="0.25">
      <c r="A16" s="24">
        <v>0</v>
      </c>
      <c r="B16" s="25">
        <v>0</v>
      </c>
      <c r="D16" s="17">
        <v>0</v>
      </c>
      <c r="E16" s="18">
        <v>0</v>
      </c>
      <c r="G16" s="17" t="e">
        <f t="shared" si="4"/>
        <v>#DIV/0!</v>
      </c>
      <c r="H16" s="18" t="e">
        <f t="shared" si="5"/>
        <v>#DIV/0!</v>
      </c>
      <c r="J16" s="35">
        <v>0</v>
      </c>
      <c r="K16" s="16">
        <v>0</v>
      </c>
      <c r="L16" s="5"/>
      <c r="M16" s="16">
        <v>0</v>
      </c>
      <c r="N16" s="16">
        <v>0</v>
      </c>
      <c r="O16" s="5"/>
      <c r="P16" s="16" t="e">
        <v>#DIV/0!</v>
      </c>
      <c r="Q16" s="36" t="e">
        <v>#DIV/0!</v>
      </c>
    </row>
    <row r="17" spans="1:17" x14ac:dyDescent="0.25">
      <c r="A17" s="24">
        <v>0</v>
      </c>
      <c r="D17" s="17">
        <v>0</v>
      </c>
      <c r="G17" s="17" t="e">
        <f>A17/A$22</f>
        <v>#DIV/0!</v>
      </c>
      <c r="H17" s="5"/>
      <c r="J17" s="37">
        <v>0</v>
      </c>
      <c r="K17" s="17">
        <v>0</v>
      </c>
      <c r="L17" s="5"/>
      <c r="M17" s="17">
        <v>0</v>
      </c>
      <c r="N17" s="17">
        <v>0</v>
      </c>
      <c r="O17" s="5"/>
      <c r="P17" s="17" t="e">
        <v>#DIV/0!</v>
      </c>
      <c r="Q17" s="38" t="e">
        <v>#DIV/0!</v>
      </c>
    </row>
    <row r="18" spans="1:17" x14ac:dyDescent="0.25">
      <c r="A18" s="24">
        <v>0</v>
      </c>
      <c r="D18" s="17">
        <v>0</v>
      </c>
      <c r="G18" s="17" t="e">
        <f t="shared" si="4"/>
        <v>#DIV/0!</v>
      </c>
      <c r="H18" s="5"/>
      <c r="J18" s="37">
        <v>0</v>
      </c>
      <c r="K18" s="18">
        <v>0</v>
      </c>
      <c r="L18" s="5"/>
      <c r="M18" s="17">
        <v>0</v>
      </c>
      <c r="N18" s="18">
        <v>0</v>
      </c>
      <c r="O18" s="5"/>
      <c r="P18" s="17" t="e">
        <v>#DIV/0!</v>
      </c>
      <c r="Q18" s="39" t="e">
        <v>#DIV/0!</v>
      </c>
    </row>
    <row r="19" spans="1:17" x14ac:dyDescent="0.25">
      <c r="A19" s="25">
        <v>0</v>
      </c>
      <c r="D19" s="18">
        <v>0</v>
      </c>
      <c r="G19" s="18" t="e">
        <f t="shared" si="4"/>
        <v>#DIV/0!</v>
      </c>
      <c r="H19" s="5"/>
      <c r="J19" s="37">
        <v>0</v>
      </c>
      <c r="K19" s="5"/>
      <c r="L19" s="5"/>
      <c r="M19" s="17">
        <v>0</v>
      </c>
      <c r="N19" s="5"/>
      <c r="O19" s="5"/>
      <c r="P19" s="17" t="e">
        <v>#DIV/0!</v>
      </c>
      <c r="Q19" s="34"/>
    </row>
    <row r="20" spans="1:17" x14ac:dyDescent="0.25">
      <c r="A20" s="27"/>
      <c r="D20" s="5"/>
      <c r="J20" s="37">
        <v>0</v>
      </c>
      <c r="K20" s="5"/>
      <c r="L20" s="5"/>
      <c r="M20" s="17">
        <v>0</v>
      </c>
      <c r="N20" s="5"/>
      <c r="O20" s="5"/>
      <c r="P20" s="17" t="e">
        <v>#DIV/0!</v>
      </c>
      <c r="Q20" s="34"/>
    </row>
    <row r="21" spans="1:17" x14ac:dyDescent="0.25">
      <c r="A21" s="26" t="s">
        <v>11</v>
      </c>
      <c r="B21" s="26" t="s">
        <v>12</v>
      </c>
      <c r="D21" t="s">
        <v>13</v>
      </c>
      <c r="G21" t="s">
        <v>15</v>
      </c>
      <c r="H21" t="s">
        <v>16</v>
      </c>
      <c r="J21" s="40">
        <v>0</v>
      </c>
      <c r="K21" s="5"/>
      <c r="L21" s="5"/>
      <c r="M21" s="18">
        <v>0</v>
      </c>
      <c r="N21" s="5"/>
      <c r="O21" s="5"/>
      <c r="P21" s="18" t="e">
        <v>#DIV/0!</v>
      </c>
      <c r="Q21" s="34"/>
    </row>
    <row r="22" spans="1:17" x14ac:dyDescent="0.25">
      <c r="A22" s="28">
        <f>SUM(A14:A20)</f>
        <v>0</v>
      </c>
      <c r="B22" s="28">
        <f>SUM(B14:B16)</f>
        <v>0</v>
      </c>
      <c r="D22" s="19">
        <f>MMULT(B24:G24,MMULT(N6:P11,B14:B16))-A22-B22</f>
        <v>0</v>
      </c>
      <c r="G22" s="19" t="e">
        <f>MMULT(B24:G24,MMULT(G6:I11,H14:H16))/A22</f>
        <v>#DIV/0!</v>
      </c>
      <c r="H22" s="19" t="e">
        <f>MMULT(B24:G24,MMULT(J6:L11,H14:H16))/A22</f>
        <v>#DIV/0!</v>
      </c>
      <c r="J22" s="33"/>
      <c r="K22" s="5"/>
      <c r="L22" s="5"/>
      <c r="M22" s="5"/>
      <c r="N22" s="5"/>
      <c r="O22" s="5"/>
      <c r="P22" s="5"/>
      <c r="Q22" s="34"/>
    </row>
    <row r="23" spans="1:17" x14ac:dyDescent="0.25">
      <c r="J23" s="33" t="s">
        <v>11</v>
      </c>
      <c r="K23" s="5" t="s">
        <v>12</v>
      </c>
      <c r="L23" s="5"/>
      <c r="M23" s="5" t="s">
        <v>13</v>
      </c>
      <c r="N23" s="5"/>
      <c r="O23" s="5"/>
      <c r="P23" s="5" t="s">
        <v>15</v>
      </c>
      <c r="Q23" s="34" t="s">
        <v>16</v>
      </c>
    </row>
    <row r="24" spans="1:17" x14ac:dyDescent="0.25">
      <c r="A24" s="26" t="s">
        <v>17</v>
      </c>
      <c r="B24" s="29">
        <f t="array" ref="B24:G25">TRANSPOSE(A14:B19)</f>
        <v>0</v>
      </c>
      <c r="C24" s="22">
        <v>0</v>
      </c>
      <c r="D24" s="22">
        <v>0</v>
      </c>
      <c r="E24" s="22">
        <v>0</v>
      </c>
      <c r="F24" s="22">
        <v>0</v>
      </c>
      <c r="G24" s="20">
        <v>0</v>
      </c>
      <c r="J24" s="41">
        <v>0</v>
      </c>
      <c r="K24" s="19">
        <v>0</v>
      </c>
      <c r="L24" s="5"/>
      <c r="M24" s="19">
        <v>0</v>
      </c>
      <c r="N24" s="5"/>
      <c r="O24" s="5"/>
      <c r="P24" s="19" t="e">
        <v>#DIV/0!</v>
      </c>
      <c r="Q24" s="42" t="e">
        <v>#DIV/0!</v>
      </c>
    </row>
    <row r="25" spans="1:17" ht="15.75" thickBot="1" x14ac:dyDescent="0.3">
      <c r="A25" s="26" t="s">
        <v>18</v>
      </c>
      <c r="B25" s="29">
        <v>0</v>
      </c>
      <c r="C25" s="22">
        <v>0</v>
      </c>
      <c r="D25" s="20">
        <v>0</v>
      </c>
      <c r="E25">
        <v>0</v>
      </c>
      <c r="F25">
        <v>0</v>
      </c>
      <c r="G25">
        <v>0</v>
      </c>
      <c r="J25" s="43"/>
      <c r="K25" s="44"/>
      <c r="L25" s="44"/>
      <c r="M25" s="44"/>
      <c r="N25" s="44"/>
      <c r="O25" s="44"/>
      <c r="P25" s="44"/>
      <c r="Q25" s="45"/>
    </row>
    <row r="26" spans="1:17" x14ac:dyDescent="0.25">
      <c r="J26" s="30" t="s">
        <v>21</v>
      </c>
      <c r="K26" s="31"/>
      <c r="L26" s="31"/>
      <c r="M26" s="31"/>
      <c r="N26" s="31"/>
      <c r="O26" s="31"/>
      <c r="P26" s="31"/>
      <c r="Q26" s="32"/>
    </row>
    <row r="27" spans="1:17" x14ac:dyDescent="0.25">
      <c r="A27" s="77" t="s">
        <v>25</v>
      </c>
      <c r="B27" s="78"/>
      <c r="C27" s="78"/>
      <c r="D27" s="78"/>
      <c r="E27" s="78"/>
      <c r="F27" s="78"/>
      <c r="G27" s="78"/>
      <c r="H27" s="78"/>
      <c r="I27" s="79"/>
      <c r="J27" s="33" t="s">
        <v>22</v>
      </c>
      <c r="K27" s="5"/>
      <c r="L27" s="5"/>
      <c r="M27" s="5"/>
      <c r="N27" s="5"/>
      <c r="O27" s="5"/>
      <c r="P27" s="5"/>
      <c r="Q27" s="34"/>
    </row>
    <row r="28" spans="1:17" x14ac:dyDescent="0.25">
      <c r="A28" s="78"/>
      <c r="B28" s="78"/>
      <c r="C28" s="78"/>
      <c r="D28" s="78"/>
      <c r="E28" s="78"/>
      <c r="F28" s="78"/>
      <c r="G28" s="78"/>
      <c r="H28" s="78"/>
      <c r="I28" s="79"/>
      <c r="J28" s="33" t="s">
        <v>0</v>
      </c>
      <c r="K28" s="5" t="s">
        <v>1</v>
      </c>
      <c r="L28" s="5"/>
      <c r="M28" s="5" t="s">
        <v>2</v>
      </c>
      <c r="N28" s="5" t="s">
        <v>10</v>
      </c>
      <c r="O28" s="5"/>
      <c r="P28" s="5" t="s">
        <v>3</v>
      </c>
      <c r="Q28" s="34" t="s">
        <v>4</v>
      </c>
    </row>
    <row r="29" spans="1:17" x14ac:dyDescent="0.25">
      <c r="J29" s="35">
        <v>0</v>
      </c>
      <c r="K29" s="16">
        <v>0</v>
      </c>
      <c r="L29" s="5"/>
      <c r="M29" s="16">
        <v>0</v>
      </c>
      <c r="N29" s="16">
        <v>0</v>
      </c>
      <c r="O29" s="5"/>
      <c r="P29" s="16" t="e">
        <v>#DIV/0!</v>
      </c>
      <c r="Q29" s="36" t="e">
        <v>#DIV/0!</v>
      </c>
    </row>
    <row r="30" spans="1:17" x14ac:dyDescent="0.25">
      <c r="J30" s="37">
        <v>0</v>
      </c>
      <c r="K30" s="17">
        <v>0</v>
      </c>
      <c r="L30" s="5"/>
      <c r="M30" s="17">
        <v>0</v>
      </c>
      <c r="N30" s="17">
        <v>0</v>
      </c>
      <c r="O30" s="5"/>
      <c r="P30" s="17" t="e">
        <v>#DIV/0!</v>
      </c>
      <c r="Q30" s="38" t="e">
        <v>#DIV/0!</v>
      </c>
    </row>
    <row r="31" spans="1:17" x14ac:dyDescent="0.25">
      <c r="J31" s="37">
        <v>0</v>
      </c>
      <c r="K31" s="18">
        <v>0</v>
      </c>
      <c r="L31" s="5"/>
      <c r="M31" s="17">
        <v>0</v>
      </c>
      <c r="N31" s="18">
        <v>0</v>
      </c>
      <c r="O31" s="5"/>
      <c r="P31" s="17" t="e">
        <v>#DIV/0!</v>
      </c>
      <c r="Q31" s="39" t="e">
        <v>#DIV/0!</v>
      </c>
    </row>
    <row r="32" spans="1:17" x14ac:dyDescent="0.25">
      <c r="J32" s="37">
        <v>0</v>
      </c>
      <c r="K32" s="5"/>
      <c r="L32" s="5"/>
      <c r="M32" s="17">
        <v>0</v>
      </c>
      <c r="N32" s="5"/>
      <c r="O32" s="5"/>
      <c r="P32" s="17" t="e">
        <v>#DIV/0!</v>
      </c>
      <c r="Q32" s="34"/>
    </row>
    <row r="33" spans="10:17" x14ac:dyDescent="0.25">
      <c r="J33" s="37">
        <v>0</v>
      </c>
      <c r="K33" s="5"/>
      <c r="L33" s="5"/>
      <c r="M33" s="17">
        <v>0</v>
      </c>
      <c r="N33" s="5"/>
      <c r="O33" s="5"/>
      <c r="P33" s="17" t="e">
        <v>#DIV/0!</v>
      </c>
      <c r="Q33" s="34"/>
    </row>
    <row r="34" spans="10:17" x14ac:dyDescent="0.25">
      <c r="J34" s="40">
        <v>0</v>
      </c>
      <c r="K34" s="5"/>
      <c r="L34" s="5"/>
      <c r="M34" s="18">
        <v>0</v>
      </c>
      <c r="N34" s="5"/>
      <c r="O34" s="5"/>
      <c r="P34" s="18" t="e">
        <v>#DIV/0!</v>
      </c>
      <c r="Q34" s="34"/>
    </row>
    <row r="35" spans="10:17" x14ac:dyDescent="0.25">
      <c r="J35" s="33"/>
      <c r="K35" s="5"/>
      <c r="L35" s="5"/>
      <c r="M35" s="5"/>
      <c r="N35" s="5"/>
      <c r="O35" s="5"/>
      <c r="P35" s="5"/>
      <c r="Q35" s="34"/>
    </row>
    <row r="36" spans="10:17" x14ac:dyDescent="0.25">
      <c r="J36" s="33" t="s">
        <v>11</v>
      </c>
      <c r="K36" s="5" t="s">
        <v>12</v>
      </c>
      <c r="L36" s="5"/>
      <c r="M36" s="5" t="s">
        <v>13</v>
      </c>
      <c r="N36" s="5"/>
      <c r="O36" s="5"/>
      <c r="P36" s="5" t="s">
        <v>15</v>
      </c>
      <c r="Q36" s="34" t="s">
        <v>16</v>
      </c>
    </row>
    <row r="37" spans="10:17" x14ac:dyDescent="0.25">
      <c r="J37" s="41">
        <v>0</v>
      </c>
      <c r="K37" s="19">
        <v>0</v>
      </c>
      <c r="L37" s="5"/>
      <c r="M37" s="19">
        <v>0</v>
      </c>
      <c r="N37" s="5"/>
      <c r="O37" s="5"/>
      <c r="P37" s="19" t="e">
        <v>#DIV/0!</v>
      </c>
      <c r="Q37" s="42" t="e">
        <v>#DIV/0!</v>
      </c>
    </row>
    <row r="38" spans="10:17" ht="15.75" thickBot="1" x14ac:dyDescent="0.3">
      <c r="J38" s="43"/>
      <c r="K38" s="44"/>
      <c r="L38" s="44"/>
      <c r="M38" s="44"/>
      <c r="N38" s="44"/>
      <c r="O38" s="44"/>
      <c r="P38" s="44"/>
      <c r="Q38" s="45"/>
    </row>
    <row r="39" spans="10:17" x14ac:dyDescent="0.25">
      <c r="J39" s="30" t="s">
        <v>23</v>
      </c>
      <c r="K39" s="31"/>
      <c r="L39" s="31"/>
      <c r="M39" s="31"/>
      <c r="N39" s="31"/>
      <c r="O39" s="31"/>
      <c r="P39" s="31"/>
      <c r="Q39" s="32"/>
    </row>
    <row r="40" spans="10:17" x14ac:dyDescent="0.25">
      <c r="J40" s="33" t="s">
        <v>24</v>
      </c>
      <c r="K40" s="5"/>
      <c r="L40" s="5"/>
      <c r="M40" s="5"/>
      <c r="N40" s="5"/>
      <c r="O40" s="5"/>
      <c r="P40" s="5"/>
      <c r="Q40" s="34"/>
    </row>
    <row r="41" spans="10:17" x14ac:dyDescent="0.25">
      <c r="J41" s="46" t="s">
        <v>0</v>
      </c>
      <c r="K41" s="27" t="s">
        <v>1</v>
      </c>
      <c r="L41" s="5"/>
      <c r="M41" s="5" t="s">
        <v>2</v>
      </c>
      <c r="N41" s="5" t="s">
        <v>10</v>
      </c>
      <c r="O41" s="5"/>
      <c r="P41" s="5" t="s">
        <v>3</v>
      </c>
      <c r="Q41" s="34" t="s">
        <v>4</v>
      </c>
    </row>
    <row r="42" spans="10:17" x14ac:dyDescent="0.25">
      <c r="J42" s="47">
        <v>1.6325727773406774E-2</v>
      </c>
      <c r="K42" s="23">
        <v>3.9836768175624008E-3</v>
      </c>
      <c r="L42" s="5"/>
      <c r="M42" s="16">
        <v>1</v>
      </c>
      <c r="N42" s="16">
        <v>1</v>
      </c>
      <c r="O42" s="5"/>
      <c r="P42" s="16">
        <v>0.50303030303030316</v>
      </c>
      <c r="Q42" s="36">
        <v>0.49397592537773771</v>
      </c>
    </row>
    <row r="43" spans="10:17" x14ac:dyDescent="0.25">
      <c r="J43" s="48">
        <v>0</v>
      </c>
      <c r="K43" s="24">
        <v>0</v>
      </c>
      <c r="L43" s="5"/>
      <c r="M43" s="17">
        <v>0.22580645161290325</v>
      </c>
      <c r="N43" s="17">
        <v>0.90873328088119609</v>
      </c>
      <c r="O43" s="5"/>
      <c r="P43" s="17">
        <v>0</v>
      </c>
      <c r="Q43" s="38">
        <v>0</v>
      </c>
    </row>
    <row r="44" spans="10:17" x14ac:dyDescent="0.25">
      <c r="J44" s="48">
        <v>0</v>
      </c>
      <c r="K44" s="25">
        <v>4.0808393114698579E-3</v>
      </c>
      <c r="L44" s="5"/>
      <c r="M44" s="17">
        <v>0.33064516129032262</v>
      </c>
      <c r="N44" s="18">
        <v>1.0000000000000002</v>
      </c>
      <c r="O44" s="5"/>
      <c r="P44" s="17">
        <v>0</v>
      </c>
      <c r="Q44" s="39">
        <v>0.5060240746222624</v>
      </c>
    </row>
    <row r="45" spans="10:17" x14ac:dyDescent="0.25">
      <c r="J45" s="48">
        <v>0</v>
      </c>
      <c r="K45" s="27"/>
      <c r="L45" s="5"/>
      <c r="M45" s="17">
        <v>0.97881848892403445</v>
      </c>
      <c r="N45" s="5"/>
      <c r="O45" s="5"/>
      <c r="P45" s="17">
        <v>0</v>
      </c>
      <c r="Q45" s="34"/>
    </row>
    <row r="46" spans="10:17" x14ac:dyDescent="0.25">
      <c r="J46" s="48">
        <v>1.6129032258064516E-2</v>
      </c>
      <c r="K46" s="27"/>
      <c r="L46" s="5"/>
      <c r="M46" s="17">
        <v>0.99999999271632167</v>
      </c>
      <c r="N46" s="5"/>
      <c r="O46" s="5"/>
      <c r="P46" s="17">
        <v>0.49696969696969684</v>
      </c>
      <c r="Q46" s="34"/>
    </row>
    <row r="47" spans="10:17" x14ac:dyDescent="0.25">
      <c r="J47" s="49">
        <v>0</v>
      </c>
      <c r="K47" s="27"/>
      <c r="L47" s="5"/>
      <c r="M47" s="18">
        <v>0.47279440701809372</v>
      </c>
      <c r="N47" s="5"/>
      <c r="O47" s="5"/>
      <c r="P47" s="18">
        <v>0</v>
      </c>
      <c r="Q47" s="34"/>
    </row>
    <row r="48" spans="10:17" x14ac:dyDescent="0.25">
      <c r="J48" s="46"/>
      <c r="K48" s="27"/>
      <c r="L48" s="5"/>
      <c r="M48" s="5"/>
      <c r="N48" s="5"/>
      <c r="O48" s="5"/>
      <c r="P48" s="5"/>
      <c r="Q48" s="34"/>
    </row>
    <row r="49" spans="10:17" x14ac:dyDescent="0.25">
      <c r="J49" s="46" t="s">
        <v>11</v>
      </c>
      <c r="K49" s="27" t="s">
        <v>12</v>
      </c>
      <c r="L49" s="5"/>
      <c r="M49" s="5" t="s">
        <v>13</v>
      </c>
      <c r="N49" s="5"/>
      <c r="O49" s="5"/>
      <c r="P49" s="5" t="s">
        <v>15</v>
      </c>
      <c r="Q49" s="34" t="s">
        <v>16</v>
      </c>
    </row>
    <row r="50" spans="10:17" x14ac:dyDescent="0.25">
      <c r="J50" s="50">
        <v>3.245476003147129E-2</v>
      </c>
      <c r="K50" s="28">
        <v>8.0645161290322578E-3</v>
      </c>
      <c r="L50" s="5"/>
      <c r="M50" s="19">
        <v>-1.1747867956213298E-10</v>
      </c>
      <c r="N50" s="5"/>
      <c r="O50" s="5"/>
      <c r="P50" s="19">
        <v>123.99999955114886</v>
      </c>
      <c r="Q50" s="42">
        <v>30.812121212121212</v>
      </c>
    </row>
    <row r="51" spans="10:17" ht="15.75" thickBot="1" x14ac:dyDescent="0.3">
      <c r="J51" s="43"/>
      <c r="K51" s="44"/>
      <c r="L51" s="44"/>
      <c r="M51" s="44"/>
      <c r="N51" s="44"/>
      <c r="O51" s="44"/>
      <c r="P51" s="44"/>
      <c r="Q51" s="45"/>
    </row>
  </sheetData>
  <mergeCells count="1">
    <mergeCell ref="A27:I28"/>
  </mergeCells>
  <pageMargins left="0.7" right="0.7" top="0.78740157499999996" bottom="0.78740157499999996"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44"/>
  <sheetViews>
    <sheetView zoomScale="85" zoomScaleNormal="85" workbookViewId="0">
      <selection activeCell="X39" sqref="X39"/>
    </sheetView>
  </sheetViews>
  <sheetFormatPr defaultRowHeight="15" x14ac:dyDescent="0.25"/>
  <cols>
    <col min="1" max="1" width="23.5703125" customWidth="1"/>
  </cols>
  <sheetData>
    <row r="1" spans="1:23" x14ac:dyDescent="0.25">
      <c r="D1" t="s">
        <v>8</v>
      </c>
      <c r="G1" t="s">
        <v>9</v>
      </c>
      <c r="K1" t="s">
        <v>14</v>
      </c>
      <c r="O1" s="52" t="s">
        <v>66</v>
      </c>
      <c r="P1" s="31"/>
      <c r="Q1" s="31"/>
      <c r="R1" s="31"/>
      <c r="S1" s="31"/>
      <c r="T1" s="31"/>
      <c r="U1" s="31"/>
      <c r="V1" s="31"/>
      <c r="W1" s="32"/>
    </row>
    <row r="2" spans="1:23" x14ac:dyDescent="0.25">
      <c r="D2">
        <v>10</v>
      </c>
      <c r="E2">
        <v>0</v>
      </c>
      <c r="F2">
        <v>0</v>
      </c>
      <c r="G2">
        <v>10</v>
      </c>
      <c r="H2">
        <v>0</v>
      </c>
      <c r="I2">
        <v>0</v>
      </c>
      <c r="O2" s="33"/>
      <c r="P2" s="5"/>
      <c r="Q2" s="5"/>
      <c r="R2" s="5"/>
      <c r="S2" s="5"/>
      <c r="T2" s="5"/>
      <c r="U2" s="5"/>
      <c r="V2" s="5"/>
      <c r="W2" s="34"/>
    </row>
    <row r="3" spans="1:23" x14ac:dyDescent="0.25">
      <c r="D3">
        <v>0</v>
      </c>
      <c r="E3">
        <v>10</v>
      </c>
      <c r="F3">
        <v>0</v>
      </c>
      <c r="G3">
        <v>0</v>
      </c>
      <c r="H3">
        <v>10</v>
      </c>
      <c r="I3">
        <v>0</v>
      </c>
      <c r="O3" s="33" t="s">
        <v>32</v>
      </c>
      <c r="P3" s="5"/>
      <c r="Q3" s="5"/>
      <c r="R3" s="5"/>
      <c r="S3" s="5"/>
      <c r="T3" s="5"/>
      <c r="U3" s="5"/>
      <c r="V3" s="5"/>
      <c r="W3" s="34"/>
    </row>
    <row r="4" spans="1:23" x14ac:dyDescent="0.25">
      <c r="D4">
        <v>0</v>
      </c>
      <c r="E4">
        <v>0</v>
      </c>
      <c r="F4">
        <v>10</v>
      </c>
      <c r="G4">
        <v>0</v>
      </c>
      <c r="H4">
        <v>0</v>
      </c>
      <c r="I4">
        <v>10</v>
      </c>
      <c r="O4" s="33" t="s">
        <v>26</v>
      </c>
      <c r="P4" s="5"/>
      <c r="Q4" s="5"/>
      <c r="R4" s="5"/>
      <c r="S4" s="5"/>
      <c r="T4" s="5"/>
      <c r="U4" s="19">
        <v>123.99999955114886</v>
      </c>
      <c r="V4" s="42">
        <v>30.812121212121212</v>
      </c>
      <c r="W4" s="34"/>
    </row>
    <row r="5" spans="1:23" x14ac:dyDescent="0.25">
      <c r="A5">
        <v>20</v>
      </c>
      <c r="B5">
        <v>0</v>
      </c>
      <c r="C5">
        <v>0</v>
      </c>
      <c r="D5" s="10">
        <v>124</v>
      </c>
      <c r="E5" s="2">
        <v>124</v>
      </c>
      <c r="F5" s="3">
        <v>124</v>
      </c>
      <c r="G5" s="1">
        <v>0</v>
      </c>
      <c r="H5" s="2">
        <v>28</v>
      </c>
      <c r="I5" s="13">
        <v>41</v>
      </c>
      <c r="K5" s="1">
        <v>124</v>
      </c>
      <c r="L5" s="2">
        <v>152</v>
      </c>
      <c r="M5" s="3">
        <v>165</v>
      </c>
      <c r="O5" s="33" t="s">
        <v>33</v>
      </c>
      <c r="P5" s="5"/>
      <c r="Q5" s="5"/>
      <c r="R5" s="5"/>
      <c r="S5" s="5"/>
      <c r="T5" s="5"/>
      <c r="U5" s="5"/>
      <c r="V5" s="5"/>
      <c r="W5" s="34"/>
    </row>
    <row r="6" spans="1:23" ht="15.75" thickBot="1" x14ac:dyDescent="0.3">
      <c r="A6">
        <v>0</v>
      </c>
      <c r="B6">
        <v>20</v>
      </c>
      <c r="C6">
        <v>0</v>
      </c>
      <c r="D6" s="4">
        <v>28</v>
      </c>
      <c r="E6" s="5">
        <v>28</v>
      </c>
      <c r="F6" s="6">
        <v>28</v>
      </c>
      <c r="G6" s="14">
        <v>124</v>
      </c>
      <c r="H6" s="5">
        <v>0</v>
      </c>
      <c r="I6" s="6">
        <v>41</v>
      </c>
      <c r="K6" s="4">
        <v>152</v>
      </c>
      <c r="L6" s="5">
        <v>28</v>
      </c>
      <c r="M6" s="6">
        <v>69</v>
      </c>
      <c r="O6" s="43" t="s">
        <v>34</v>
      </c>
      <c r="P6" s="44"/>
      <c r="Q6" s="44"/>
      <c r="R6" s="44"/>
      <c r="S6" s="44"/>
      <c r="T6" s="44"/>
      <c r="U6" s="44"/>
      <c r="V6" s="44"/>
      <c r="W6" s="45"/>
    </row>
    <row r="7" spans="1:23" ht="15.75" thickBot="1" x14ac:dyDescent="0.3">
      <c r="A7">
        <v>0</v>
      </c>
      <c r="B7">
        <v>0</v>
      </c>
      <c r="C7">
        <v>20</v>
      </c>
      <c r="D7" s="4">
        <v>41</v>
      </c>
      <c r="E7" s="5">
        <v>41</v>
      </c>
      <c r="F7" s="6">
        <v>41</v>
      </c>
      <c r="G7" s="14">
        <v>124</v>
      </c>
      <c r="H7" s="5">
        <v>28</v>
      </c>
      <c r="I7" s="6">
        <v>0</v>
      </c>
      <c r="K7" s="4">
        <v>165</v>
      </c>
      <c r="L7" s="5">
        <v>69</v>
      </c>
      <c r="M7" s="6">
        <v>41</v>
      </c>
    </row>
    <row r="8" spans="1:23" x14ac:dyDescent="0.25">
      <c r="A8">
        <v>10</v>
      </c>
      <c r="B8">
        <v>10</v>
      </c>
      <c r="C8">
        <v>0</v>
      </c>
      <c r="D8" s="4">
        <v>90</v>
      </c>
      <c r="E8" s="5">
        <v>138</v>
      </c>
      <c r="F8" s="12">
        <v>152</v>
      </c>
      <c r="G8" s="14">
        <v>62</v>
      </c>
      <c r="H8" s="5">
        <v>14</v>
      </c>
      <c r="I8" s="6">
        <v>41</v>
      </c>
      <c r="K8" s="4">
        <v>152</v>
      </c>
      <c r="L8" s="5">
        <v>152</v>
      </c>
      <c r="M8" s="12">
        <v>193</v>
      </c>
      <c r="O8" s="52" t="s">
        <v>67</v>
      </c>
      <c r="P8" s="31"/>
      <c r="Q8" s="31"/>
      <c r="R8" s="31"/>
      <c r="S8" s="31"/>
      <c r="T8" s="32"/>
    </row>
    <row r="9" spans="1:23" x14ac:dyDescent="0.25">
      <c r="A9">
        <v>10</v>
      </c>
      <c r="B9">
        <v>0</v>
      </c>
      <c r="C9">
        <v>10</v>
      </c>
      <c r="D9" s="4">
        <v>103</v>
      </c>
      <c r="E9" s="11">
        <v>165</v>
      </c>
      <c r="F9" s="6">
        <v>144.5</v>
      </c>
      <c r="G9" s="14">
        <v>62</v>
      </c>
      <c r="H9" s="5">
        <v>28</v>
      </c>
      <c r="I9" s="6">
        <v>20.5</v>
      </c>
      <c r="K9" s="4">
        <v>165</v>
      </c>
      <c r="L9" s="11">
        <v>193</v>
      </c>
      <c r="M9" s="6">
        <v>165</v>
      </c>
      <c r="O9" s="33"/>
      <c r="P9" s="5"/>
      <c r="Q9" s="5"/>
      <c r="R9" s="5"/>
      <c r="S9" s="16" t="s">
        <v>38</v>
      </c>
      <c r="T9" s="34"/>
    </row>
    <row r="10" spans="1:23" x14ac:dyDescent="0.25">
      <c r="A10">
        <v>0</v>
      </c>
      <c r="B10">
        <v>10</v>
      </c>
      <c r="C10">
        <v>10</v>
      </c>
      <c r="D10" s="7">
        <v>69</v>
      </c>
      <c r="E10" s="8">
        <v>55</v>
      </c>
      <c r="F10" s="9">
        <v>48.5</v>
      </c>
      <c r="G10" s="15">
        <v>124</v>
      </c>
      <c r="H10" s="8">
        <v>14</v>
      </c>
      <c r="I10" s="9">
        <v>20.5</v>
      </c>
      <c r="K10" s="15">
        <v>193</v>
      </c>
      <c r="L10" s="8">
        <v>69</v>
      </c>
      <c r="M10" s="9">
        <v>69</v>
      </c>
      <c r="O10" s="33" t="s">
        <v>37</v>
      </c>
      <c r="P10" s="10">
        <v>124</v>
      </c>
      <c r="Q10" s="2">
        <v>124</v>
      </c>
      <c r="R10" s="2">
        <v>124</v>
      </c>
      <c r="S10" s="17">
        <f>MIN(P10:R10)</f>
        <v>124</v>
      </c>
      <c r="T10" s="34"/>
    </row>
    <row r="11" spans="1:23" x14ac:dyDescent="0.25">
      <c r="O11" s="33"/>
      <c r="P11" s="4">
        <v>28</v>
      </c>
      <c r="Q11" s="5">
        <v>28</v>
      </c>
      <c r="R11" s="5">
        <v>28</v>
      </c>
      <c r="S11" s="17">
        <f t="shared" ref="S11:S15" si="0">MIN(P11:R11)</f>
        <v>28</v>
      </c>
      <c r="T11" s="34"/>
    </row>
    <row r="12" spans="1:23" ht="15.75" thickBot="1" x14ac:dyDescent="0.3">
      <c r="O12" s="33"/>
      <c r="P12" s="4">
        <v>41</v>
      </c>
      <c r="Q12" s="5">
        <v>41</v>
      </c>
      <c r="R12" s="5">
        <v>41</v>
      </c>
      <c r="S12" s="17">
        <f t="shared" si="0"/>
        <v>41</v>
      </c>
      <c r="T12" s="34"/>
    </row>
    <row r="13" spans="1:23" x14ac:dyDescent="0.25">
      <c r="A13" s="52" t="s">
        <v>27</v>
      </c>
      <c r="B13" s="31"/>
      <c r="C13" s="31"/>
      <c r="D13" s="32"/>
      <c r="F13" s="52" t="s">
        <v>45</v>
      </c>
      <c r="G13" s="31"/>
      <c r="H13" s="31"/>
      <c r="I13" s="31"/>
      <c r="J13" s="32"/>
      <c r="O13" s="33"/>
      <c r="P13" s="4">
        <v>90</v>
      </c>
      <c r="Q13" s="5">
        <v>138</v>
      </c>
      <c r="R13" s="11">
        <v>152</v>
      </c>
      <c r="S13" s="17">
        <f t="shared" si="0"/>
        <v>90</v>
      </c>
      <c r="T13" s="34"/>
    </row>
    <row r="14" spans="1:23" x14ac:dyDescent="0.25">
      <c r="A14" s="33"/>
      <c r="B14" s="5" t="s">
        <v>29</v>
      </c>
      <c r="C14" s="5" t="s">
        <v>30</v>
      </c>
      <c r="D14" s="34" t="s">
        <v>31</v>
      </c>
      <c r="F14" s="33" t="s">
        <v>46</v>
      </c>
      <c r="G14" s="5"/>
      <c r="H14" s="5" t="s">
        <v>47</v>
      </c>
      <c r="I14" s="5"/>
      <c r="J14" s="34"/>
      <c r="O14" s="33"/>
      <c r="P14" s="4">
        <v>103</v>
      </c>
      <c r="Q14" s="11">
        <v>165</v>
      </c>
      <c r="R14" s="5">
        <v>144.5</v>
      </c>
      <c r="S14" s="17">
        <f t="shared" si="0"/>
        <v>103</v>
      </c>
      <c r="T14" s="34"/>
    </row>
    <row r="15" spans="1:23" x14ac:dyDescent="0.25">
      <c r="A15" s="66" t="s">
        <v>28</v>
      </c>
      <c r="B15" s="5">
        <f>S16</f>
        <v>124</v>
      </c>
      <c r="C15" s="5">
        <f>S24</f>
        <v>0</v>
      </c>
      <c r="D15" s="34">
        <f>D16</f>
        <v>193</v>
      </c>
      <c r="F15" s="33">
        <f>B15+C15</f>
        <v>124</v>
      </c>
      <c r="G15" s="5"/>
      <c r="H15" s="5" t="s">
        <v>48</v>
      </c>
      <c r="I15" s="5"/>
      <c r="J15" s="34"/>
      <c r="O15" s="33"/>
      <c r="P15" s="7">
        <v>69</v>
      </c>
      <c r="Q15" s="8">
        <v>55</v>
      </c>
      <c r="R15" s="5">
        <v>48.5</v>
      </c>
      <c r="S15" s="18">
        <f t="shared" si="0"/>
        <v>48.5</v>
      </c>
      <c r="T15" s="34"/>
    </row>
    <row r="16" spans="1:23" x14ac:dyDescent="0.25">
      <c r="A16" s="66" t="s">
        <v>35</v>
      </c>
      <c r="B16" s="5">
        <f>U4</f>
        <v>123.99999955114886</v>
      </c>
      <c r="C16" s="5">
        <f>V4</f>
        <v>30.812121212121212</v>
      </c>
      <c r="D16" s="34">
        <f>MAX(K5:M10)</f>
        <v>193</v>
      </c>
      <c r="F16" s="33">
        <f t="shared" ref="F16:F17" si="1">B16+C16</f>
        <v>154.81212076327006</v>
      </c>
      <c r="G16" s="5"/>
      <c r="H16" s="5" t="s">
        <v>48</v>
      </c>
      <c r="I16" s="5"/>
      <c r="J16" s="34"/>
      <c r="O16" s="33"/>
      <c r="P16" s="5"/>
      <c r="Q16" s="5"/>
      <c r="R16" s="21" t="s">
        <v>39</v>
      </c>
      <c r="S16" s="53">
        <f>MAX(S10:S15)</f>
        <v>124</v>
      </c>
      <c r="T16" s="34"/>
    </row>
    <row r="17" spans="1:20" ht="15.75" thickBot="1" x14ac:dyDescent="0.3">
      <c r="A17" s="76" t="s">
        <v>36</v>
      </c>
      <c r="B17" s="44">
        <f>S35</f>
        <v>137.5</v>
      </c>
      <c r="C17" s="44">
        <f>S43</f>
        <v>82.666666666666657</v>
      </c>
      <c r="D17" s="45">
        <f>D16</f>
        <v>193</v>
      </c>
      <c r="F17" s="43">
        <f t="shared" si="1"/>
        <v>220.16666666666666</v>
      </c>
      <c r="G17" s="44"/>
      <c r="H17" s="44" t="s">
        <v>49</v>
      </c>
      <c r="I17" s="44"/>
      <c r="J17" s="45"/>
      <c r="O17" s="33"/>
      <c r="P17" s="5"/>
      <c r="Q17" s="5"/>
      <c r="R17" s="5"/>
      <c r="S17" s="5"/>
      <c r="T17" s="34"/>
    </row>
    <row r="18" spans="1:20" ht="15.75" thickBot="1" x14ac:dyDescent="0.3">
      <c r="O18" s="33" t="s">
        <v>40</v>
      </c>
      <c r="P18" s="1">
        <v>0</v>
      </c>
      <c r="Q18" s="2">
        <v>28</v>
      </c>
      <c r="R18" s="54">
        <v>41</v>
      </c>
      <c r="S18" s="5"/>
      <c r="T18" s="34"/>
    </row>
    <row r="19" spans="1:20" x14ac:dyDescent="0.25">
      <c r="A19" s="52" t="s">
        <v>50</v>
      </c>
      <c r="B19" s="31"/>
      <c r="C19" s="31"/>
      <c r="D19" s="31"/>
      <c r="E19" s="31"/>
      <c r="F19" s="31"/>
      <c r="G19" s="31"/>
      <c r="H19" s="32"/>
      <c r="O19" s="33"/>
      <c r="P19" s="14">
        <v>124</v>
      </c>
      <c r="Q19" s="5">
        <v>0</v>
      </c>
      <c r="R19" s="5">
        <v>41</v>
      </c>
      <c r="S19" s="5"/>
      <c r="T19" s="34"/>
    </row>
    <row r="20" spans="1:20" x14ac:dyDescent="0.25">
      <c r="A20" s="33" t="s">
        <v>51</v>
      </c>
      <c r="B20" s="5"/>
      <c r="C20" s="5"/>
      <c r="D20" s="5"/>
      <c r="E20" s="5"/>
      <c r="F20" s="5"/>
      <c r="G20" s="5"/>
      <c r="H20" s="34"/>
      <c r="O20" s="33"/>
      <c r="P20" s="14">
        <v>124</v>
      </c>
      <c r="Q20" s="5">
        <v>28</v>
      </c>
      <c r="R20" s="5">
        <v>0</v>
      </c>
      <c r="S20" s="5"/>
      <c r="T20" s="34"/>
    </row>
    <row r="21" spans="1:20" x14ac:dyDescent="0.25">
      <c r="A21" s="66" t="s">
        <v>52</v>
      </c>
      <c r="B21" s="5"/>
      <c r="C21" s="5"/>
      <c r="D21" s="5"/>
      <c r="E21" s="5"/>
      <c r="F21" s="5"/>
      <c r="G21" s="5"/>
      <c r="H21" s="34"/>
      <c r="O21" s="33"/>
      <c r="P21" s="14">
        <v>62</v>
      </c>
      <c r="Q21" s="5">
        <v>14</v>
      </c>
      <c r="R21" s="5">
        <v>41</v>
      </c>
      <c r="S21" s="5"/>
      <c r="T21" s="34"/>
    </row>
    <row r="22" spans="1:20" x14ac:dyDescent="0.25">
      <c r="A22" s="33"/>
      <c r="B22" s="5" t="s">
        <v>54</v>
      </c>
      <c r="C22" s="5" t="s">
        <v>55</v>
      </c>
      <c r="D22" s="5" t="s">
        <v>56</v>
      </c>
      <c r="E22" s="34" t="s">
        <v>57</v>
      </c>
      <c r="F22" s="5"/>
      <c r="G22" s="5"/>
      <c r="H22" s="34"/>
      <c r="O22" s="33"/>
      <c r="P22" s="14">
        <v>62</v>
      </c>
      <c r="Q22" s="5">
        <v>28</v>
      </c>
      <c r="R22" s="5">
        <v>20.5</v>
      </c>
      <c r="S22" s="5"/>
      <c r="T22" s="34"/>
    </row>
    <row r="23" spans="1:20" x14ac:dyDescent="0.25">
      <c r="A23" s="33" t="s">
        <v>53</v>
      </c>
      <c r="B23" s="5">
        <f>B15+E23/2</f>
        <v>158.5</v>
      </c>
      <c r="C23" s="5">
        <f>C15+E23/2</f>
        <v>34.5</v>
      </c>
      <c r="D23" s="5">
        <f>B23+C23</f>
        <v>193</v>
      </c>
      <c r="E23" s="5">
        <f>D15-B15-C15</f>
        <v>69</v>
      </c>
      <c r="F23" s="5"/>
      <c r="G23" s="5"/>
      <c r="H23" s="34"/>
      <c r="O23" s="33"/>
      <c r="P23" s="14">
        <v>124</v>
      </c>
      <c r="Q23" s="5">
        <v>14</v>
      </c>
      <c r="R23" s="5">
        <v>20.5</v>
      </c>
      <c r="S23" s="16" t="s">
        <v>39</v>
      </c>
      <c r="T23" s="34"/>
    </row>
    <row r="24" spans="1:20" x14ac:dyDescent="0.25">
      <c r="A24" s="33" t="s">
        <v>58</v>
      </c>
      <c r="B24" s="5">
        <f>(D15-C15)/(2*D15-B15-C15)*D15</f>
        <v>142.17175572519082</v>
      </c>
      <c r="C24" s="5">
        <f>(D15-B15)/(2*D15-B15-C15)*D15</f>
        <v>50.828244274809158</v>
      </c>
      <c r="D24" s="5">
        <f>B24+C24</f>
        <v>192.99999999999997</v>
      </c>
      <c r="E24" s="5"/>
      <c r="F24" s="5"/>
      <c r="G24" s="5"/>
      <c r="H24" s="34"/>
      <c r="O24" s="21" t="s">
        <v>38</v>
      </c>
      <c r="P24" s="22">
        <f>MIN(P18:P23)</f>
        <v>0</v>
      </c>
      <c r="Q24" s="22">
        <f t="shared" ref="Q24:R24" si="2">MIN(Q18:Q23)</f>
        <v>0</v>
      </c>
      <c r="R24" s="22">
        <f t="shared" si="2"/>
        <v>0</v>
      </c>
      <c r="S24" s="55">
        <f>MAX(S18:S23)</f>
        <v>0</v>
      </c>
      <c r="T24" s="34"/>
    </row>
    <row r="25" spans="1:20" ht="15.75" thickBot="1" x14ac:dyDescent="0.3">
      <c r="A25" s="33" t="s">
        <v>59</v>
      </c>
      <c r="B25" s="5">
        <f>B15/(B15+C15)*D15</f>
        <v>193</v>
      </c>
      <c r="C25" s="5">
        <f>C15/(B15+C15)*D15</f>
        <v>0</v>
      </c>
      <c r="D25" s="5">
        <f>B25+C25</f>
        <v>193</v>
      </c>
      <c r="E25" s="5"/>
      <c r="F25" s="5"/>
      <c r="G25" s="5"/>
      <c r="H25" s="34"/>
      <c r="O25" s="43"/>
      <c r="P25" s="44"/>
      <c r="Q25" s="44"/>
      <c r="R25" s="44"/>
      <c r="S25" s="44"/>
      <c r="T25" s="45"/>
    </row>
    <row r="26" spans="1:20" ht="15.75" thickBot="1" x14ac:dyDescent="0.3">
      <c r="A26" s="33"/>
      <c r="B26" s="5"/>
      <c r="C26" s="5"/>
      <c r="D26" s="5"/>
      <c r="E26" s="5"/>
      <c r="F26" s="5"/>
      <c r="G26" s="5"/>
      <c r="H26" s="34"/>
    </row>
    <row r="27" spans="1:20" x14ac:dyDescent="0.25">
      <c r="A27" s="66" t="s">
        <v>60</v>
      </c>
      <c r="B27" s="5"/>
      <c r="C27" s="5"/>
      <c r="D27" s="5"/>
      <c r="E27" s="5"/>
      <c r="F27" s="5"/>
      <c r="G27" s="5"/>
      <c r="H27" s="34"/>
      <c r="O27" s="52" t="s">
        <v>68</v>
      </c>
      <c r="P27" s="31"/>
      <c r="Q27" s="31"/>
      <c r="R27" s="31"/>
      <c r="S27" s="31"/>
      <c r="T27" s="32"/>
    </row>
    <row r="28" spans="1:20" x14ac:dyDescent="0.25">
      <c r="A28" s="33"/>
      <c r="B28" s="5" t="s">
        <v>54</v>
      </c>
      <c r="C28" s="5" t="s">
        <v>55</v>
      </c>
      <c r="D28" s="5" t="s">
        <v>56</v>
      </c>
      <c r="E28" s="34" t="s">
        <v>57</v>
      </c>
      <c r="F28" s="5"/>
      <c r="G28" s="5"/>
      <c r="H28" s="34"/>
      <c r="O28" s="33"/>
      <c r="P28" s="5"/>
      <c r="Q28" s="5"/>
      <c r="R28" s="5"/>
      <c r="S28" s="16" t="s">
        <v>42</v>
      </c>
      <c r="T28" s="56" t="s">
        <v>41</v>
      </c>
    </row>
    <row r="29" spans="1:20" x14ac:dyDescent="0.25">
      <c r="A29" s="33" t="s">
        <v>53</v>
      </c>
      <c r="B29" s="5">
        <f>B16+E29/2</f>
        <v>143.09393916951382</v>
      </c>
      <c r="C29" s="5">
        <f>C16+E29/2</f>
        <v>49.906060830486176</v>
      </c>
      <c r="D29" s="5">
        <f>D15</f>
        <v>193</v>
      </c>
      <c r="E29" s="5">
        <f>D16-C16-B16</f>
        <v>38.187879236729927</v>
      </c>
      <c r="F29" s="5"/>
      <c r="G29" s="5"/>
      <c r="H29" s="34"/>
      <c r="O29" s="33" t="s">
        <v>37</v>
      </c>
      <c r="P29" s="10">
        <v>124</v>
      </c>
      <c r="Q29" s="2">
        <v>124</v>
      </c>
      <c r="R29" s="2">
        <v>124</v>
      </c>
      <c r="S29" s="17">
        <f t="array" ref="S29:S34">MMULT(P29:R34,T29:T31)</f>
        <v>123.99999999999999</v>
      </c>
      <c r="T29" s="34">
        <f>1/3</f>
        <v>0.33333333333333331</v>
      </c>
    </row>
    <row r="30" spans="1:20" x14ac:dyDescent="0.25">
      <c r="A30" s="33" t="s">
        <v>58</v>
      </c>
      <c r="B30" s="5">
        <f>(D16-C16)/(2*D16-B16-C16)*D16</f>
        <v>135.39749881959844</v>
      </c>
      <c r="C30" s="5">
        <f>(D16-B16)/(2*D16-B16-C16)*D16</f>
        <v>57.602501180401553</v>
      </c>
      <c r="D30" s="5">
        <f>D15</f>
        <v>193</v>
      </c>
      <c r="E30" s="5"/>
      <c r="F30" s="5"/>
      <c r="G30" s="5"/>
      <c r="H30" s="34"/>
      <c r="O30" s="33"/>
      <c r="P30" s="4">
        <v>28</v>
      </c>
      <c r="Q30" s="5">
        <v>28</v>
      </c>
      <c r="R30" s="5">
        <v>28</v>
      </c>
      <c r="S30" s="17">
        <v>27.999999999999996</v>
      </c>
      <c r="T30" s="34">
        <f>1/3</f>
        <v>0.33333333333333331</v>
      </c>
    </row>
    <row r="31" spans="1:20" ht="15.75" thickBot="1" x14ac:dyDescent="0.3">
      <c r="A31" s="43" t="s">
        <v>59</v>
      </c>
      <c r="B31" s="44">
        <f>B16/(B16+C16)*D16</f>
        <v>154.58737852940592</v>
      </c>
      <c r="C31" s="44">
        <f>C16/(B16+C16)*D16</f>
        <v>38.412621470594097</v>
      </c>
      <c r="D31" s="44">
        <f>SUM(B31:C31)</f>
        <v>193.00000000000003</v>
      </c>
      <c r="E31" s="44"/>
      <c r="F31" s="44"/>
      <c r="G31" s="44"/>
      <c r="H31" s="45"/>
      <c r="O31" s="33"/>
      <c r="P31" s="4">
        <v>41</v>
      </c>
      <c r="Q31" s="5">
        <v>41</v>
      </c>
      <c r="R31" s="5">
        <v>41</v>
      </c>
      <c r="S31" s="17">
        <v>41</v>
      </c>
      <c r="T31" s="57">
        <f>1/3</f>
        <v>0.33333333333333331</v>
      </c>
    </row>
    <row r="32" spans="1:20" x14ac:dyDescent="0.25">
      <c r="O32" s="33"/>
      <c r="P32" s="4">
        <v>90</v>
      </c>
      <c r="Q32" s="5">
        <v>138</v>
      </c>
      <c r="R32" s="11">
        <v>152</v>
      </c>
      <c r="S32" s="17">
        <v>126.66666666666666</v>
      </c>
      <c r="T32" s="34"/>
    </row>
    <row r="33" spans="15:20" x14ac:dyDescent="0.25">
      <c r="O33" s="33"/>
      <c r="P33" s="4">
        <v>103</v>
      </c>
      <c r="Q33" s="11">
        <v>165</v>
      </c>
      <c r="R33" s="5">
        <v>144.5</v>
      </c>
      <c r="S33" s="17">
        <v>137.5</v>
      </c>
      <c r="T33" s="34"/>
    </row>
    <row r="34" spans="15:20" x14ac:dyDescent="0.25">
      <c r="O34" s="33"/>
      <c r="P34" s="7">
        <v>69</v>
      </c>
      <c r="Q34" s="8">
        <v>55</v>
      </c>
      <c r="R34" s="8">
        <v>48.5</v>
      </c>
      <c r="S34" s="18">
        <v>57.499999999999993</v>
      </c>
      <c r="T34" s="34"/>
    </row>
    <row r="35" spans="15:20" x14ac:dyDescent="0.25">
      <c r="O35" s="33"/>
      <c r="P35" s="5"/>
      <c r="Q35" s="5"/>
      <c r="R35" s="21" t="s">
        <v>39</v>
      </c>
      <c r="S35" s="53">
        <f>MAX(S29:S34)</f>
        <v>137.5</v>
      </c>
      <c r="T35" s="34"/>
    </row>
    <row r="36" spans="15:20" x14ac:dyDescent="0.25">
      <c r="O36" s="33"/>
      <c r="P36" s="5"/>
      <c r="Q36" s="5"/>
      <c r="R36" s="5"/>
      <c r="S36" s="5"/>
      <c r="T36" s="36" t="s">
        <v>43</v>
      </c>
    </row>
    <row r="37" spans="15:20" x14ac:dyDescent="0.25">
      <c r="O37" s="33" t="s">
        <v>40</v>
      </c>
      <c r="P37" s="1">
        <v>0</v>
      </c>
      <c r="Q37" s="2">
        <v>28</v>
      </c>
      <c r="R37" s="54">
        <v>41</v>
      </c>
      <c r="S37" s="5"/>
      <c r="T37" s="38">
        <f>1/6</f>
        <v>0.16666666666666666</v>
      </c>
    </row>
    <row r="38" spans="15:20" x14ac:dyDescent="0.25">
      <c r="O38" s="33"/>
      <c r="P38" s="14">
        <v>124</v>
      </c>
      <c r="Q38" s="5">
        <v>0</v>
      </c>
      <c r="R38" s="5">
        <v>41</v>
      </c>
      <c r="S38" s="5"/>
      <c r="T38" s="38">
        <f t="shared" ref="T38:T42" si="3">1/6</f>
        <v>0.16666666666666666</v>
      </c>
    </row>
    <row r="39" spans="15:20" x14ac:dyDescent="0.25">
      <c r="O39" s="33"/>
      <c r="P39" s="14">
        <v>124</v>
      </c>
      <c r="Q39" s="5">
        <v>28</v>
      </c>
      <c r="R39" s="5">
        <v>0</v>
      </c>
      <c r="S39" s="5"/>
      <c r="T39" s="38">
        <f t="shared" si="3"/>
        <v>0.16666666666666666</v>
      </c>
    </row>
    <row r="40" spans="15:20" x14ac:dyDescent="0.25">
      <c r="O40" s="33"/>
      <c r="P40" s="14">
        <v>62</v>
      </c>
      <c r="Q40" s="5">
        <v>14</v>
      </c>
      <c r="R40" s="5">
        <v>41</v>
      </c>
      <c r="S40" s="5"/>
      <c r="T40" s="38">
        <f t="shared" si="3"/>
        <v>0.16666666666666666</v>
      </c>
    </row>
    <row r="41" spans="15:20" x14ac:dyDescent="0.25">
      <c r="O41" s="33"/>
      <c r="P41" s="14">
        <v>62</v>
      </c>
      <c r="Q41" s="5">
        <v>28</v>
      </c>
      <c r="R41" s="5">
        <v>20.5</v>
      </c>
      <c r="S41" s="5"/>
      <c r="T41" s="38">
        <f t="shared" si="3"/>
        <v>0.16666666666666666</v>
      </c>
    </row>
    <row r="42" spans="15:20" x14ac:dyDescent="0.25">
      <c r="O42" s="33"/>
      <c r="P42" s="14">
        <v>124</v>
      </c>
      <c r="Q42" s="5">
        <v>14</v>
      </c>
      <c r="R42" s="5">
        <v>20.5</v>
      </c>
      <c r="S42" s="1" t="s">
        <v>39</v>
      </c>
      <c r="T42" s="39">
        <f t="shared" si="3"/>
        <v>0.16666666666666666</v>
      </c>
    </row>
    <row r="43" spans="15:20" x14ac:dyDescent="0.25">
      <c r="O43" s="58" t="s">
        <v>44</v>
      </c>
      <c r="P43" s="22">
        <f>SUMPRODUCT(P37:P42,$T$37:$T$42)</f>
        <v>82.666666666666657</v>
      </c>
      <c r="Q43" s="22">
        <f t="shared" ref="Q43:R43" si="4">SUMPRODUCT(Q37:Q42,$T$37:$T$42)</f>
        <v>18.666666666666661</v>
      </c>
      <c r="R43" s="22">
        <f t="shared" si="4"/>
        <v>27.333333333333336</v>
      </c>
      <c r="S43" s="55">
        <f>MAX(P43:R43)</f>
        <v>82.666666666666657</v>
      </c>
      <c r="T43" s="34"/>
    </row>
    <row r="44" spans="15:20" ht="15.75" thickBot="1" x14ac:dyDescent="0.3">
      <c r="O44" s="43"/>
      <c r="P44" s="44"/>
      <c r="Q44" s="44"/>
      <c r="R44" s="44"/>
      <c r="S44" s="44"/>
      <c r="T44" s="45"/>
    </row>
  </sheetData>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82"/>
  <sheetViews>
    <sheetView workbookViewId="0">
      <selection activeCell="A4" sqref="A4:P4"/>
    </sheetView>
  </sheetViews>
  <sheetFormatPr defaultRowHeight="15" x14ac:dyDescent="0.25"/>
  <sheetData>
    <row r="1" spans="1:19" ht="33" customHeight="1" x14ac:dyDescent="0.25">
      <c r="A1" s="78" t="s">
        <v>73</v>
      </c>
      <c r="B1" s="78"/>
      <c r="C1" s="78"/>
      <c r="D1" s="78"/>
      <c r="E1" s="78"/>
      <c r="F1" s="78"/>
      <c r="G1" s="78"/>
      <c r="H1" s="78"/>
      <c r="I1" s="78"/>
      <c r="J1" s="78"/>
      <c r="K1" s="78"/>
      <c r="L1" s="78"/>
      <c r="M1" s="78"/>
      <c r="N1" s="78"/>
      <c r="O1" s="78"/>
      <c r="P1" s="78"/>
    </row>
    <row r="2" spans="1:19" ht="31.5" customHeight="1" x14ac:dyDescent="0.25">
      <c r="A2" s="78" t="s">
        <v>70</v>
      </c>
      <c r="B2" s="78"/>
      <c r="C2" s="78"/>
      <c r="D2" s="78"/>
      <c r="E2" s="78"/>
      <c r="F2" s="78"/>
      <c r="G2" s="78"/>
      <c r="H2" s="78"/>
      <c r="I2" s="78"/>
      <c r="J2" s="78"/>
      <c r="K2" s="78"/>
      <c r="L2" s="78"/>
      <c r="M2" s="78"/>
      <c r="N2" s="78"/>
      <c r="O2" s="78"/>
      <c r="P2" s="78"/>
    </row>
    <row r="3" spans="1:19" ht="47.25" customHeight="1" x14ac:dyDescent="0.25">
      <c r="A3" s="78" t="s">
        <v>71</v>
      </c>
      <c r="B3" s="78"/>
      <c r="C3" s="78"/>
      <c r="D3" s="78"/>
      <c r="E3" s="78"/>
      <c r="F3" s="78"/>
      <c r="G3" s="78"/>
      <c r="H3" s="78"/>
      <c r="I3" s="78"/>
      <c r="J3" s="78"/>
      <c r="K3" s="78"/>
      <c r="L3" s="78"/>
      <c r="M3" s="78"/>
      <c r="N3" s="78"/>
      <c r="O3" s="78"/>
      <c r="P3" s="78"/>
    </row>
    <row r="4" spans="1:19" ht="47.25" customHeight="1" x14ac:dyDescent="0.25">
      <c r="A4" s="83" t="s">
        <v>72</v>
      </c>
      <c r="B4" s="83"/>
      <c r="C4" s="83"/>
      <c r="D4" s="83"/>
      <c r="E4" s="83"/>
      <c r="F4" s="83"/>
      <c r="G4" s="83"/>
      <c r="H4" s="83"/>
      <c r="I4" s="83"/>
      <c r="J4" s="83"/>
      <c r="K4" s="83"/>
      <c r="L4" s="83"/>
      <c r="M4" s="83"/>
      <c r="N4" s="83"/>
      <c r="O4" s="83"/>
      <c r="P4" s="83"/>
    </row>
    <row r="5" spans="1:19" ht="15.75" thickBot="1" x14ac:dyDescent="0.3">
      <c r="B5">
        <v>1</v>
      </c>
      <c r="C5">
        <v>2</v>
      </c>
      <c r="D5">
        <v>3</v>
      </c>
    </row>
    <row r="6" spans="1:19" x14ac:dyDescent="0.25">
      <c r="A6">
        <v>1</v>
      </c>
      <c r="B6" s="70">
        <v>3</v>
      </c>
      <c r="C6" s="71">
        <v>2</v>
      </c>
      <c r="D6" s="72">
        <v>4</v>
      </c>
      <c r="S6" s="59"/>
    </row>
    <row r="7" spans="1:19" ht="15.75" thickBot="1" x14ac:dyDescent="0.3">
      <c r="A7">
        <v>2</v>
      </c>
      <c r="B7" s="73">
        <v>5</v>
      </c>
      <c r="C7" s="74">
        <v>6</v>
      </c>
      <c r="D7" s="75">
        <v>1</v>
      </c>
      <c r="S7" s="60"/>
    </row>
    <row r="8" spans="1:19" x14ac:dyDescent="0.25">
      <c r="A8" s="51"/>
      <c r="B8" s="80" t="s">
        <v>69</v>
      </c>
      <c r="C8" s="81"/>
      <c r="D8" s="81"/>
      <c r="E8" s="81"/>
      <c r="F8" s="82"/>
      <c r="G8" s="80" t="s">
        <v>65</v>
      </c>
      <c r="H8" s="81"/>
      <c r="I8" s="81"/>
      <c r="J8" s="81"/>
      <c r="K8" s="82"/>
      <c r="L8" s="86" t="s">
        <v>64</v>
      </c>
      <c r="M8" s="87"/>
      <c r="N8" s="87"/>
      <c r="O8" s="87"/>
      <c r="P8" s="88"/>
    </row>
    <row r="9" spans="1:19" x14ac:dyDescent="0.25">
      <c r="A9" s="51"/>
      <c r="B9" s="80" t="s">
        <v>61</v>
      </c>
      <c r="C9" s="82"/>
      <c r="D9" s="80" t="s">
        <v>62</v>
      </c>
      <c r="E9" s="81"/>
      <c r="F9" s="82"/>
      <c r="G9" s="80" t="s">
        <v>61</v>
      </c>
      <c r="H9" s="82"/>
      <c r="I9" s="80" t="s">
        <v>62</v>
      </c>
      <c r="J9" s="81"/>
      <c r="K9" s="82"/>
      <c r="L9" s="80" t="s">
        <v>61</v>
      </c>
      <c r="M9" s="85"/>
      <c r="N9" s="80" t="s">
        <v>62</v>
      </c>
      <c r="O9" s="84"/>
      <c r="P9" s="85"/>
    </row>
    <row r="10" spans="1:19" x14ac:dyDescent="0.25">
      <c r="A10" s="61" t="s">
        <v>63</v>
      </c>
      <c r="B10" s="65">
        <v>1</v>
      </c>
      <c r="C10" s="63">
        <v>2</v>
      </c>
      <c r="D10" s="62">
        <v>1</v>
      </c>
      <c r="E10" s="61">
        <v>2</v>
      </c>
      <c r="F10" s="64">
        <v>3</v>
      </c>
      <c r="G10" s="62">
        <v>1</v>
      </c>
      <c r="H10" s="63">
        <v>2</v>
      </c>
      <c r="I10" s="61">
        <v>1</v>
      </c>
      <c r="J10" s="61">
        <v>2</v>
      </c>
      <c r="K10" s="64">
        <v>3</v>
      </c>
      <c r="L10" s="62">
        <v>1</v>
      </c>
      <c r="M10" s="63">
        <v>2</v>
      </c>
      <c r="N10" s="61">
        <v>1</v>
      </c>
      <c r="O10" s="61">
        <v>2</v>
      </c>
      <c r="P10" s="64">
        <v>3</v>
      </c>
    </row>
    <row r="11" spans="1:19" x14ac:dyDescent="0.25">
      <c r="A11">
        <v>1</v>
      </c>
      <c r="B11" s="67">
        <v>1</v>
      </c>
      <c r="C11" s="68">
        <v>0</v>
      </c>
      <c r="D11" s="67">
        <v>1</v>
      </c>
      <c r="E11" s="69">
        <v>0</v>
      </c>
      <c r="F11" s="68">
        <v>0</v>
      </c>
      <c r="G11" s="4">
        <f>SUM(B$11:B11)/$A11</f>
        <v>1</v>
      </c>
      <c r="H11" s="6">
        <f>SUM(C$11:C11)/$A11</f>
        <v>0</v>
      </c>
      <c r="I11" s="5">
        <f>SUM(D$11:D11)/$A11</f>
        <v>1</v>
      </c>
      <c r="J11" s="5">
        <f>SUM(E$11:E11)/$A11</f>
        <v>0</v>
      </c>
      <c r="K11" s="6">
        <f>SUM(F$11:F11)/$A11</f>
        <v>0</v>
      </c>
      <c r="L11" s="4">
        <f>SUMPRODUCT($B$6:$D$6,I11:K11)</f>
        <v>3</v>
      </c>
      <c r="M11" s="6">
        <f>SUMPRODUCT($B$7:$D$7,I11:K11)</f>
        <v>5</v>
      </c>
      <c r="N11" s="5">
        <f>B$6*$G11+B$7*$H11</f>
        <v>3</v>
      </c>
      <c r="O11" s="5">
        <f t="shared" ref="O11:P11" si="0">C$6*$G11+C$7*$H11</f>
        <v>2</v>
      </c>
      <c r="P11" s="6">
        <f t="shared" si="0"/>
        <v>4</v>
      </c>
    </row>
    <row r="12" spans="1:19" x14ac:dyDescent="0.25">
      <c r="A12">
        <v>2</v>
      </c>
      <c r="B12" s="4">
        <f>IF(L11=MAX(L11:M11),1,0)</f>
        <v>0</v>
      </c>
      <c r="C12" s="6">
        <f>1-B12</f>
        <v>1</v>
      </c>
      <c r="D12" s="4">
        <f>IF(N11=MAX(N11:P11),1,0)</f>
        <v>0</v>
      </c>
      <c r="E12" s="5">
        <f>IF(AND(D12=0,O11=MAX(N11:P11)),1,0)</f>
        <v>0</v>
      </c>
      <c r="F12" s="6">
        <f>1-E12-D12</f>
        <v>1</v>
      </c>
      <c r="G12" s="4">
        <f>SUM(B$11:B12)/$A12</f>
        <v>0.5</v>
      </c>
      <c r="H12" s="6">
        <f>SUM(C$11:C12)/$A12</f>
        <v>0.5</v>
      </c>
      <c r="I12" s="5">
        <f>SUM(D$11:D12)/$A12</f>
        <v>0.5</v>
      </c>
      <c r="J12" s="5">
        <f>SUM(E$11:E12)/$A12</f>
        <v>0</v>
      </c>
      <c r="K12" s="6">
        <f>SUM(F$11:F12)/$A12</f>
        <v>0.5</v>
      </c>
      <c r="L12" s="4">
        <f>SUMPRODUCT($B$6:$D$6,I12:K12)</f>
        <v>3.5</v>
      </c>
      <c r="M12" s="6">
        <f>SUMPRODUCT($B$7:$D$7,I12:K12)</f>
        <v>3</v>
      </c>
      <c r="N12" s="5">
        <f>B$6*$G12+B$7*$H12</f>
        <v>4</v>
      </c>
      <c r="O12" s="5">
        <f t="shared" ref="O12:O13" si="1">C$6*$G12+C$7*$H12</f>
        <v>4</v>
      </c>
      <c r="P12" s="6">
        <f t="shared" ref="P12:P13" si="2">D$6*$G12+D$7*$H12</f>
        <v>2.5</v>
      </c>
    </row>
    <row r="13" spans="1:19" x14ac:dyDescent="0.25">
      <c r="A13">
        <v>3</v>
      </c>
      <c r="B13" s="4">
        <f t="shared" ref="B13:B17" si="3">IF(L12=MAX(L12:M12),1,0)</f>
        <v>1</v>
      </c>
      <c r="C13" s="6">
        <f t="shared" ref="C13:C76" si="4">1-B13</f>
        <v>0</v>
      </c>
      <c r="D13" s="4">
        <f t="shared" ref="D13:D17" si="5">IF(N12=MAX(N12:P12),1,0)</f>
        <v>1</v>
      </c>
      <c r="E13" s="5">
        <f t="shared" ref="E13:E17" si="6">IF(AND(D13=0,O12=MAX(N12:P12)),1,0)</f>
        <v>0</v>
      </c>
      <c r="F13" s="6">
        <f t="shared" ref="F13:F17" si="7">1-E13-D13</f>
        <v>0</v>
      </c>
      <c r="G13" s="4">
        <f>SUM(B$11:B13)/$A13</f>
        <v>0.66666666666666663</v>
      </c>
      <c r="H13" s="6">
        <f>SUM(C$11:C13)/$A13</f>
        <v>0.33333333333333331</v>
      </c>
      <c r="I13" s="5">
        <f>SUM(D$11:D13)/$A13</f>
        <v>0.66666666666666663</v>
      </c>
      <c r="J13" s="5">
        <f>SUM(E$11:E13)/$A13</f>
        <v>0</v>
      </c>
      <c r="K13" s="6">
        <f>SUM(F$11:F13)/$A13</f>
        <v>0.33333333333333331</v>
      </c>
      <c r="L13" s="4">
        <f t="shared" ref="L13:L17" si="8">SUMPRODUCT($B$6:$D$6,I13:K13)</f>
        <v>3.333333333333333</v>
      </c>
      <c r="M13" s="6">
        <f t="shared" ref="M13:M17" si="9">SUMPRODUCT($B$7:$D$7,I13:K13)</f>
        <v>3.6666666666666665</v>
      </c>
      <c r="N13" s="5">
        <f t="shared" ref="N13:N17" si="10">B$6*$G13+B$7*$H13</f>
        <v>3.6666666666666665</v>
      </c>
      <c r="O13" s="5">
        <f t="shared" si="1"/>
        <v>3.333333333333333</v>
      </c>
      <c r="P13" s="6">
        <f t="shared" si="2"/>
        <v>3</v>
      </c>
    </row>
    <row r="14" spans="1:19" x14ac:dyDescent="0.25">
      <c r="A14">
        <v>4</v>
      </c>
      <c r="B14" s="4">
        <f t="shared" si="3"/>
        <v>0</v>
      </c>
      <c r="C14" s="6">
        <f t="shared" si="4"/>
        <v>1</v>
      </c>
      <c r="D14" s="4">
        <f t="shared" si="5"/>
        <v>1</v>
      </c>
      <c r="E14" s="5">
        <f t="shared" si="6"/>
        <v>0</v>
      </c>
      <c r="F14" s="6">
        <f t="shared" si="7"/>
        <v>0</v>
      </c>
      <c r="G14" s="4">
        <f>SUM(B$11:B14)/$A14</f>
        <v>0.5</v>
      </c>
      <c r="H14" s="6">
        <f>SUM(C$11:C14)/$A14</f>
        <v>0.5</v>
      </c>
      <c r="I14" s="5">
        <f>SUM(D$11:D14)/$A14</f>
        <v>0.75</v>
      </c>
      <c r="J14" s="5">
        <f>SUM(E$11:E14)/$A14</f>
        <v>0</v>
      </c>
      <c r="K14" s="6">
        <f>SUM(F$11:F14)/$A14</f>
        <v>0.25</v>
      </c>
      <c r="L14" s="4">
        <f t="shared" si="8"/>
        <v>3.25</v>
      </c>
      <c r="M14" s="6">
        <f t="shared" si="9"/>
        <v>4</v>
      </c>
      <c r="N14" s="5">
        <f t="shared" si="10"/>
        <v>4</v>
      </c>
      <c r="O14" s="5">
        <f t="shared" ref="O14:O18" si="11">C$6*$G14+C$7*$H14</f>
        <v>4</v>
      </c>
      <c r="P14" s="6">
        <f t="shared" ref="P14:P18" si="12">D$6*$G14+D$7*$H14</f>
        <v>2.5</v>
      </c>
    </row>
    <row r="15" spans="1:19" x14ac:dyDescent="0.25">
      <c r="A15">
        <v>5</v>
      </c>
      <c r="B15" s="4">
        <f t="shared" si="3"/>
        <v>0</v>
      </c>
      <c r="C15" s="6">
        <f t="shared" si="4"/>
        <v>1</v>
      </c>
      <c r="D15" s="4">
        <f t="shared" si="5"/>
        <v>1</v>
      </c>
      <c r="E15" s="5">
        <f t="shared" si="6"/>
        <v>0</v>
      </c>
      <c r="F15" s="6">
        <f t="shared" si="7"/>
        <v>0</v>
      </c>
      <c r="G15" s="4">
        <f>SUM(B$11:B15)/$A15</f>
        <v>0.4</v>
      </c>
      <c r="H15" s="6">
        <f>SUM(C$11:C15)/$A15</f>
        <v>0.6</v>
      </c>
      <c r="I15" s="5">
        <f>SUM(D$11:D15)/$A15</f>
        <v>0.8</v>
      </c>
      <c r="J15" s="5">
        <f>SUM(E$11:E15)/$A15</f>
        <v>0</v>
      </c>
      <c r="K15" s="6">
        <f>SUM(F$11:F15)/$A15</f>
        <v>0.2</v>
      </c>
      <c r="L15" s="4">
        <f t="shared" si="8"/>
        <v>3.2</v>
      </c>
      <c r="M15" s="6">
        <f t="shared" si="9"/>
        <v>4.2</v>
      </c>
      <c r="N15" s="5">
        <f t="shared" si="10"/>
        <v>4.2</v>
      </c>
      <c r="O15" s="5">
        <f t="shared" si="11"/>
        <v>4.3999999999999995</v>
      </c>
      <c r="P15" s="6">
        <f t="shared" si="12"/>
        <v>2.2000000000000002</v>
      </c>
    </row>
    <row r="16" spans="1:19" x14ac:dyDescent="0.25">
      <c r="A16">
        <v>6</v>
      </c>
      <c r="B16" s="4">
        <f t="shared" si="3"/>
        <v>0</v>
      </c>
      <c r="C16" s="6">
        <f t="shared" si="4"/>
        <v>1</v>
      </c>
      <c r="D16" s="4">
        <f t="shared" si="5"/>
        <v>0</v>
      </c>
      <c r="E16" s="5">
        <f t="shared" si="6"/>
        <v>1</v>
      </c>
      <c r="F16" s="6">
        <f t="shared" si="7"/>
        <v>0</v>
      </c>
      <c r="G16" s="4">
        <f>SUM(B$11:B16)/$A16</f>
        <v>0.33333333333333331</v>
      </c>
      <c r="H16" s="6">
        <f>SUM(C$11:C16)/$A16</f>
        <v>0.66666666666666663</v>
      </c>
      <c r="I16" s="5">
        <f>SUM(D$11:D16)/$A16</f>
        <v>0.66666666666666663</v>
      </c>
      <c r="J16" s="5">
        <f>SUM(E$11:E16)/$A16</f>
        <v>0.16666666666666666</v>
      </c>
      <c r="K16" s="6">
        <f>SUM(F$11:F16)/$A16</f>
        <v>0.16666666666666666</v>
      </c>
      <c r="L16" s="4">
        <f t="shared" si="8"/>
        <v>3</v>
      </c>
      <c r="M16" s="6">
        <f t="shared" si="9"/>
        <v>4.5</v>
      </c>
      <c r="N16" s="5">
        <f t="shared" si="10"/>
        <v>4.333333333333333</v>
      </c>
      <c r="O16" s="5">
        <f t="shared" si="11"/>
        <v>4.666666666666667</v>
      </c>
      <c r="P16" s="6">
        <f t="shared" si="12"/>
        <v>2</v>
      </c>
    </row>
    <row r="17" spans="1:16" x14ac:dyDescent="0.25">
      <c r="A17">
        <v>7</v>
      </c>
      <c r="B17" s="4">
        <f t="shared" si="3"/>
        <v>0</v>
      </c>
      <c r="C17" s="6">
        <f t="shared" si="4"/>
        <v>1</v>
      </c>
      <c r="D17" s="4">
        <f t="shared" si="5"/>
        <v>0</v>
      </c>
      <c r="E17" s="5">
        <f t="shared" si="6"/>
        <v>1</v>
      </c>
      <c r="F17" s="6">
        <f t="shared" si="7"/>
        <v>0</v>
      </c>
      <c r="G17" s="4">
        <f>SUM(B$11:B17)/$A17</f>
        <v>0.2857142857142857</v>
      </c>
      <c r="H17" s="6">
        <f>SUM(C$11:C17)/$A17</f>
        <v>0.7142857142857143</v>
      </c>
      <c r="I17" s="5">
        <f>SUM(D$11:D17)/$A17</f>
        <v>0.5714285714285714</v>
      </c>
      <c r="J17" s="5">
        <f>SUM(E$11:E17)/$A17</f>
        <v>0.2857142857142857</v>
      </c>
      <c r="K17" s="6">
        <f>SUM(F$11:F17)/$A17</f>
        <v>0.14285714285714285</v>
      </c>
      <c r="L17" s="4">
        <f t="shared" si="8"/>
        <v>2.8571428571428568</v>
      </c>
      <c r="M17" s="6">
        <f t="shared" si="9"/>
        <v>4.7142857142857144</v>
      </c>
      <c r="N17" s="5">
        <f t="shared" si="10"/>
        <v>4.4285714285714288</v>
      </c>
      <c r="O17" s="5">
        <f t="shared" si="11"/>
        <v>4.8571428571428568</v>
      </c>
      <c r="P17" s="6">
        <f t="shared" si="12"/>
        <v>1.8571428571428572</v>
      </c>
    </row>
    <row r="18" spans="1:16" x14ac:dyDescent="0.25">
      <c r="A18">
        <v>8</v>
      </c>
      <c r="B18" s="4">
        <f t="shared" ref="B18:B30" si="13">IF(L17=MAX(L17:M17),1,0)</f>
        <v>0</v>
      </c>
      <c r="C18" s="6">
        <f t="shared" si="4"/>
        <v>1</v>
      </c>
      <c r="D18" s="4">
        <f t="shared" ref="D18:D30" si="14">IF(N17=MAX(N17:P17),1,0)</f>
        <v>0</v>
      </c>
      <c r="E18" s="5">
        <f t="shared" ref="E18:E30" si="15">IF(AND(D18=0,O17=MAX(N17:P17)),1,0)</f>
        <v>1</v>
      </c>
      <c r="F18" s="6">
        <f t="shared" ref="F18:F30" si="16">1-E18-D18</f>
        <v>0</v>
      </c>
      <c r="G18" s="4">
        <f>SUM(B$11:B18)/$A18</f>
        <v>0.25</v>
      </c>
      <c r="H18" s="6">
        <f>SUM(C$11:C18)/$A18</f>
        <v>0.75</v>
      </c>
      <c r="I18" s="5">
        <f>SUM(D$11:D18)/$A18</f>
        <v>0.5</v>
      </c>
      <c r="J18" s="5">
        <f>SUM(E$11:E18)/$A18</f>
        <v>0.375</v>
      </c>
      <c r="K18" s="6">
        <f>SUM(F$11:F18)/$A18</f>
        <v>0.125</v>
      </c>
      <c r="L18" s="4">
        <f t="shared" ref="L18:L30" si="17">SUMPRODUCT($B$6:$D$6,I18:K18)</f>
        <v>2.75</v>
      </c>
      <c r="M18" s="6">
        <f t="shared" ref="M18:M30" si="18">SUMPRODUCT($B$7:$D$7,I18:K18)</f>
        <v>4.875</v>
      </c>
      <c r="N18" s="5">
        <f t="shared" ref="N18:N30" si="19">B$6*$G18+B$7*$H18</f>
        <v>4.5</v>
      </c>
      <c r="O18" s="5">
        <f t="shared" si="11"/>
        <v>5</v>
      </c>
      <c r="P18" s="6">
        <f t="shared" si="12"/>
        <v>1.75</v>
      </c>
    </row>
    <row r="19" spans="1:16" x14ac:dyDescent="0.25">
      <c r="A19">
        <v>9</v>
      </c>
      <c r="B19" s="4">
        <f t="shared" si="13"/>
        <v>0</v>
      </c>
      <c r="C19" s="6">
        <f t="shared" si="4"/>
        <v>1</v>
      </c>
      <c r="D19" s="4">
        <f t="shared" si="14"/>
        <v>0</v>
      </c>
      <c r="E19" s="5">
        <f t="shared" si="15"/>
        <v>1</v>
      </c>
      <c r="F19" s="6">
        <f t="shared" si="16"/>
        <v>0</v>
      </c>
      <c r="G19" s="4">
        <f>SUM(B$11:B19)/$A19</f>
        <v>0.22222222222222221</v>
      </c>
      <c r="H19" s="6">
        <f>SUM(C$11:C19)/$A19</f>
        <v>0.77777777777777779</v>
      </c>
      <c r="I19" s="5">
        <f>SUM(D$11:D19)/$A19</f>
        <v>0.44444444444444442</v>
      </c>
      <c r="J19" s="5">
        <f>SUM(E$11:E19)/$A19</f>
        <v>0.44444444444444442</v>
      </c>
      <c r="K19" s="6">
        <f>SUM(F$11:F19)/$A19</f>
        <v>0.1111111111111111</v>
      </c>
      <c r="L19" s="4">
        <f t="shared" si="17"/>
        <v>2.666666666666667</v>
      </c>
      <c r="M19" s="6">
        <f t="shared" si="18"/>
        <v>5</v>
      </c>
      <c r="N19" s="5">
        <f t="shared" si="19"/>
        <v>4.5555555555555554</v>
      </c>
      <c r="O19" s="5">
        <f t="shared" ref="O19:O30" si="20">C$6*$G19+C$7*$H19</f>
        <v>5.1111111111111116</v>
      </c>
      <c r="P19" s="6">
        <f t="shared" ref="P19:P30" si="21">D$6*$G19+D$7*$H19</f>
        <v>1.6666666666666665</v>
      </c>
    </row>
    <row r="20" spans="1:16" x14ac:dyDescent="0.25">
      <c r="A20">
        <v>10</v>
      </c>
      <c r="B20" s="4">
        <f t="shared" si="13"/>
        <v>0</v>
      </c>
      <c r="C20" s="6">
        <f t="shared" si="4"/>
        <v>1</v>
      </c>
      <c r="D20" s="4">
        <f t="shared" si="14"/>
        <v>0</v>
      </c>
      <c r="E20" s="5">
        <f t="shared" si="15"/>
        <v>1</v>
      </c>
      <c r="F20" s="6">
        <f t="shared" si="16"/>
        <v>0</v>
      </c>
      <c r="G20" s="4">
        <f>SUM(B$11:B20)/$A20</f>
        <v>0.2</v>
      </c>
      <c r="H20" s="6">
        <f>SUM(C$11:C20)/$A20</f>
        <v>0.8</v>
      </c>
      <c r="I20" s="5">
        <f>SUM(D$11:D20)/$A20</f>
        <v>0.4</v>
      </c>
      <c r="J20" s="5">
        <f>SUM(E$11:E20)/$A20</f>
        <v>0.5</v>
      </c>
      <c r="K20" s="6">
        <f>SUM(F$11:F20)/$A20</f>
        <v>0.1</v>
      </c>
      <c r="L20" s="4">
        <f t="shared" si="17"/>
        <v>2.6</v>
      </c>
      <c r="M20" s="6">
        <f t="shared" si="18"/>
        <v>5.0999999999999996</v>
      </c>
      <c r="N20" s="5">
        <f t="shared" si="19"/>
        <v>4.5999999999999996</v>
      </c>
      <c r="O20" s="5">
        <f t="shared" si="20"/>
        <v>5.2000000000000011</v>
      </c>
      <c r="P20" s="6">
        <f t="shared" si="21"/>
        <v>1.6</v>
      </c>
    </row>
    <row r="21" spans="1:16" x14ac:dyDescent="0.25">
      <c r="A21">
        <v>11</v>
      </c>
      <c r="B21" s="4">
        <f t="shared" si="13"/>
        <v>0</v>
      </c>
      <c r="C21" s="6">
        <f t="shared" si="4"/>
        <v>1</v>
      </c>
      <c r="D21" s="4">
        <f t="shared" si="14"/>
        <v>0</v>
      </c>
      <c r="E21" s="5">
        <f t="shared" si="15"/>
        <v>1</v>
      </c>
      <c r="F21" s="6">
        <f t="shared" si="16"/>
        <v>0</v>
      </c>
      <c r="G21" s="4">
        <f>SUM(B$11:B21)/$A21</f>
        <v>0.18181818181818182</v>
      </c>
      <c r="H21" s="6">
        <f>SUM(C$11:C21)/$A21</f>
        <v>0.81818181818181823</v>
      </c>
      <c r="I21" s="5">
        <f>SUM(D$11:D21)/$A21</f>
        <v>0.36363636363636365</v>
      </c>
      <c r="J21" s="5">
        <f>SUM(E$11:E21)/$A21</f>
        <v>0.54545454545454541</v>
      </c>
      <c r="K21" s="6">
        <f>SUM(F$11:F21)/$A21</f>
        <v>9.0909090909090912E-2</v>
      </c>
      <c r="L21" s="4">
        <f t="shared" si="17"/>
        <v>2.5454545454545454</v>
      </c>
      <c r="M21" s="6">
        <f t="shared" si="18"/>
        <v>5.1818181818181817</v>
      </c>
      <c r="N21" s="5">
        <f t="shared" si="19"/>
        <v>4.6363636363636367</v>
      </c>
      <c r="O21" s="5">
        <f t="shared" si="20"/>
        <v>5.2727272727272725</v>
      </c>
      <c r="P21" s="6">
        <f t="shared" si="21"/>
        <v>1.5454545454545454</v>
      </c>
    </row>
    <row r="22" spans="1:16" x14ac:dyDescent="0.25">
      <c r="A22">
        <v>12</v>
      </c>
      <c r="B22" s="4">
        <f t="shared" si="13"/>
        <v>0</v>
      </c>
      <c r="C22" s="6">
        <f t="shared" si="4"/>
        <v>1</v>
      </c>
      <c r="D22" s="4">
        <f t="shared" si="14"/>
        <v>0</v>
      </c>
      <c r="E22" s="5">
        <f t="shared" si="15"/>
        <v>1</v>
      </c>
      <c r="F22" s="6">
        <f t="shared" si="16"/>
        <v>0</v>
      </c>
      <c r="G22" s="4">
        <f>SUM(B$11:B22)/$A22</f>
        <v>0.16666666666666666</v>
      </c>
      <c r="H22" s="6">
        <f>SUM(C$11:C22)/$A22</f>
        <v>0.83333333333333337</v>
      </c>
      <c r="I22" s="5">
        <f>SUM(D$11:D22)/$A22</f>
        <v>0.33333333333333331</v>
      </c>
      <c r="J22" s="5">
        <f>SUM(E$11:E22)/$A22</f>
        <v>0.58333333333333337</v>
      </c>
      <c r="K22" s="6">
        <f>SUM(F$11:F22)/$A22</f>
        <v>8.3333333333333329E-2</v>
      </c>
      <c r="L22" s="4">
        <f t="shared" si="17"/>
        <v>2.5000000000000004</v>
      </c>
      <c r="M22" s="6">
        <f t="shared" si="18"/>
        <v>5.2499999999999991</v>
      </c>
      <c r="N22" s="5">
        <f t="shared" si="19"/>
        <v>4.666666666666667</v>
      </c>
      <c r="O22" s="5">
        <f t="shared" si="20"/>
        <v>5.333333333333333</v>
      </c>
      <c r="P22" s="6">
        <f t="shared" si="21"/>
        <v>1.5</v>
      </c>
    </row>
    <row r="23" spans="1:16" x14ac:dyDescent="0.25">
      <c r="A23">
        <v>13</v>
      </c>
      <c r="B23" s="4">
        <f t="shared" si="13"/>
        <v>0</v>
      </c>
      <c r="C23" s="6">
        <f t="shared" si="4"/>
        <v>1</v>
      </c>
      <c r="D23" s="4">
        <f t="shared" si="14"/>
        <v>0</v>
      </c>
      <c r="E23" s="5">
        <f t="shared" si="15"/>
        <v>1</v>
      </c>
      <c r="F23" s="6">
        <f t="shared" si="16"/>
        <v>0</v>
      </c>
      <c r="G23" s="4">
        <f>SUM(B$11:B23)/$A23</f>
        <v>0.15384615384615385</v>
      </c>
      <c r="H23" s="6">
        <f>SUM(C$11:C23)/$A23</f>
        <v>0.84615384615384615</v>
      </c>
      <c r="I23" s="5">
        <f>SUM(D$11:D23)/$A23</f>
        <v>0.30769230769230771</v>
      </c>
      <c r="J23" s="5">
        <f>SUM(E$11:E23)/$A23</f>
        <v>0.61538461538461542</v>
      </c>
      <c r="K23" s="6">
        <f>SUM(F$11:F23)/$A23</f>
        <v>7.6923076923076927E-2</v>
      </c>
      <c r="L23" s="4">
        <f t="shared" si="17"/>
        <v>2.4615384615384617</v>
      </c>
      <c r="M23" s="6">
        <f t="shared" si="18"/>
        <v>5.3076923076923075</v>
      </c>
      <c r="N23" s="5">
        <f t="shared" si="19"/>
        <v>4.6923076923076925</v>
      </c>
      <c r="O23" s="5">
        <f t="shared" si="20"/>
        <v>5.3846153846153841</v>
      </c>
      <c r="P23" s="6">
        <f t="shared" si="21"/>
        <v>1.4615384615384617</v>
      </c>
    </row>
    <row r="24" spans="1:16" x14ac:dyDescent="0.25">
      <c r="A24">
        <v>14</v>
      </c>
      <c r="B24" s="4">
        <f t="shared" si="13"/>
        <v>0</v>
      </c>
      <c r="C24" s="6">
        <f t="shared" si="4"/>
        <v>1</v>
      </c>
      <c r="D24" s="4">
        <f t="shared" si="14"/>
        <v>0</v>
      </c>
      <c r="E24" s="5">
        <f t="shared" si="15"/>
        <v>1</v>
      </c>
      <c r="F24" s="6">
        <f t="shared" si="16"/>
        <v>0</v>
      </c>
      <c r="G24" s="4">
        <f>SUM(B$11:B24)/$A24</f>
        <v>0.14285714285714285</v>
      </c>
      <c r="H24" s="6">
        <f>SUM(C$11:C24)/$A24</f>
        <v>0.8571428571428571</v>
      </c>
      <c r="I24" s="5">
        <f>SUM(D$11:D24)/$A24</f>
        <v>0.2857142857142857</v>
      </c>
      <c r="J24" s="5">
        <f>SUM(E$11:E24)/$A24</f>
        <v>0.6428571428571429</v>
      </c>
      <c r="K24" s="6">
        <f>SUM(F$11:F24)/$A24</f>
        <v>7.1428571428571425E-2</v>
      </c>
      <c r="L24" s="4">
        <f t="shared" si="17"/>
        <v>2.4285714285714284</v>
      </c>
      <c r="M24" s="6">
        <f t="shared" si="18"/>
        <v>5.3571428571428577</v>
      </c>
      <c r="N24" s="5">
        <f t="shared" si="19"/>
        <v>4.7142857142857144</v>
      </c>
      <c r="O24" s="5">
        <f t="shared" si="20"/>
        <v>5.4285714285714279</v>
      </c>
      <c r="P24" s="6">
        <f t="shared" si="21"/>
        <v>1.4285714285714284</v>
      </c>
    </row>
    <row r="25" spans="1:16" x14ac:dyDescent="0.25">
      <c r="A25">
        <v>15</v>
      </c>
      <c r="B25" s="4">
        <f t="shared" si="13"/>
        <v>0</v>
      </c>
      <c r="C25" s="6">
        <f t="shared" si="4"/>
        <v>1</v>
      </c>
      <c r="D25" s="4">
        <f t="shared" si="14"/>
        <v>0</v>
      </c>
      <c r="E25" s="5">
        <f t="shared" si="15"/>
        <v>1</v>
      </c>
      <c r="F25" s="6">
        <f t="shared" si="16"/>
        <v>0</v>
      </c>
      <c r="G25" s="4">
        <f>SUM(B$11:B25)/$A25</f>
        <v>0.13333333333333333</v>
      </c>
      <c r="H25" s="6">
        <f>SUM(C$11:C25)/$A25</f>
        <v>0.8666666666666667</v>
      </c>
      <c r="I25" s="5">
        <f>SUM(D$11:D25)/$A25</f>
        <v>0.26666666666666666</v>
      </c>
      <c r="J25" s="5">
        <f>SUM(E$11:E25)/$A25</f>
        <v>0.66666666666666663</v>
      </c>
      <c r="K25" s="6">
        <f>SUM(F$11:F25)/$A25</f>
        <v>6.6666666666666666E-2</v>
      </c>
      <c r="L25" s="4">
        <f t="shared" si="17"/>
        <v>2.4</v>
      </c>
      <c r="M25" s="6">
        <f t="shared" si="18"/>
        <v>5.3999999999999995</v>
      </c>
      <c r="N25" s="5">
        <f t="shared" si="19"/>
        <v>4.7333333333333343</v>
      </c>
      <c r="O25" s="5">
        <f t="shared" si="20"/>
        <v>5.4666666666666668</v>
      </c>
      <c r="P25" s="6">
        <f t="shared" si="21"/>
        <v>1.4</v>
      </c>
    </row>
    <row r="26" spans="1:16" x14ac:dyDescent="0.25">
      <c r="A26">
        <v>16</v>
      </c>
      <c r="B26" s="4">
        <f t="shared" si="13"/>
        <v>0</v>
      </c>
      <c r="C26" s="6">
        <f t="shared" si="4"/>
        <v>1</v>
      </c>
      <c r="D26" s="4">
        <f t="shared" si="14"/>
        <v>0</v>
      </c>
      <c r="E26" s="5">
        <f t="shared" si="15"/>
        <v>1</v>
      </c>
      <c r="F26" s="6">
        <f t="shared" si="16"/>
        <v>0</v>
      </c>
      <c r="G26" s="4">
        <f>SUM(B$11:B26)/$A26</f>
        <v>0.125</v>
      </c>
      <c r="H26" s="6">
        <f>SUM(C$11:C26)/$A26</f>
        <v>0.875</v>
      </c>
      <c r="I26" s="5">
        <f>SUM(D$11:D26)/$A26</f>
        <v>0.25</v>
      </c>
      <c r="J26" s="5">
        <f>SUM(E$11:E26)/$A26</f>
        <v>0.6875</v>
      </c>
      <c r="K26" s="6">
        <f>SUM(F$11:F26)/$A26</f>
        <v>6.25E-2</v>
      </c>
      <c r="L26" s="4">
        <f t="shared" si="17"/>
        <v>2.375</v>
      </c>
      <c r="M26" s="6">
        <f t="shared" si="18"/>
        <v>5.4375</v>
      </c>
      <c r="N26" s="5">
        <f t="shared" si="19"/>
        <v>4.75</v>
      </c>
      <c r="O26" s="5">
        <f t="shared" si="20"/>
        <v>5.5</v>
      </c>
      <c r="P26" s="6">
        <f t="shared" si="21"/>
        <v>1.375</v>
      </c>
    </row>
    <row r="27" spans="1:16" x14ac:dyDescent="0.25">
      <c r="A27">
        <v>17</v>
      </c>
      <c r="B27" s="4">
        <f t="shared" si="13"/>
        <v>0</v>
      </c>
      <c r="C27" s="6">
        <f t="shared" si="4"/>
        <v>1</v>
      </c>
      <c r="D27" s="4">
        <f t="shared" si="14"/>
        <v>0</v>
      </c>
      <c r="E27" s="5">
        <f t="shared" si="15"/>
        <v>1</v>
      </c>
      <c r="F27" s="6">
        <f t="shared" si="16"/>
        <v>0</v>
      </c>
      <c r="G27" s="4">
        <f>SUM(B$11:B27)/$A27</f>
        <v>0.11764705882352941</v>
      </c>
      <c r="H27" s="6">
        <f>SUM(C$11:C27)/$A27</f>
        <v>0.88235294117647056</v>
      </c>
      <c r="I27" s="5">
        <f>SUM(D$11:D27)/$A27</f>
        <v>0.23529411764705882</v>
      </c>
      <c r="J27" s="5">
        <f>SUM(E$11:E27)/$A27</f>
        <v>0.70588235294117652</v>
      </c>
      <c r="K27" s="6">
        <f>SUM(F$11:F27)/$A27</f>
        <v>5.8823529411764705E-2</v>
      </c>
      <c r="L27" s="4">
        <f t="shared" si="17"/>
        <v>2.3529411764705883</v>
      </c>
      <c r="M27" s="6">
        <f t="shared" si="18"/>
        <v>5.4705882352941178</v>
      </c>
      <c r="N27" s="5">
        <f t="shared" si="19"/>
        <v>4.7647058823529411</v>
      </c>
      <c r="O27" s="5">
        <f t="shared" si="20"/>
        <v>5.5294117647058822</v>
      </c>
      <c r="P27" s="6">
        <f t="shared" si="21"/>
        <v>1.3529411764705883</v>
      </c>
    </row>
    <row r="28" spans="1:16" x14ac:dyDescent="0.25">
      <c r="A28">
        <v>18</v>
      </c>
      <c r="B28" s="4">
        <f t="shared" si="13"/>
        <v>0</v>
      </c>
      <c r="C28" s="6">
        <f t="shared" si="4"/>
        <v>1</v>
      </c>
      <c r="D28" s="4">
        <f t="shared" si="14"/>
        <v>0</v>
      </c>
      <c r="E28" s="5">
        <f t="shared" si="15"/>
        <v>1</v>
      </c>
      <c r="F28" s="6">
        <f t="shared" si="16"/>
        <v>0</v>
      </c>
      <c r="G28" s="4">
        <f>SUM(B$11:B28)/$A28</f>
        <v>0.1111111111111111</v>
      </c>
      <c r="H28" s="6">
        <f>SUM(C$11:C28)/$A28</f>
        <v>0.88888888888888884</v>
      </c>
      <c r="I28" s="5">
        <f>SUM(D$11:D28)/$A28</f>
        <v>0.22222222222222221</v>
      </c>
      <c r="J28" s="5">
        <f>SUM(E$11:E28)/$A28</f>
        <v>0.72222222222222221</v>
      </c>
      <c r="K28" s="6">
        <f>SUM(F$11:F28)/$A28</f>
        <v>5.5555555555555552E-2</v>
      </c>
      <c r="L28" s="4">
        <f t="shared" si="17"/>
        <v>2.3333333333333335</v>
      </c>
      <c r="M28" s="6">
        <f t="shared" si="18"/>
        <v>5.5</v>
      </c>
      <c r="N28" s="5">
        <f t="shared" si="19"/>
        <v>4.7777777777777777</v>
      </c>
      <c r="O28" s="5">
        <f t="shared" si="20"/>
        <v>5.5555555555555554</v>
      </c>
      <c r="P28" s="6">
        <f t="shared" si="21"/>
        <v>1.3333333333333333</v>
      </c>
    </row>
    <row r="29" spans="1:16" x14ac:dyDescent="0.25">
      <c r="A29">
        <v>19</v>
      </c>
      <c r="B29" s="4">
        <f t="shared" si="13"/>
        <v>0</v>
      </c>
      <c r="C29" s="6">
        <f t="shared" si="4"/>
        <v>1</v>
      </c>
      <c r="D29" s="4">
        <f t="shared" si="14"/>
        <v>0</v>
      </c>
      <c r="E29" s="5">
        <f t="shared" si="15"/>
        <v>1</v>
      </c>
      <c r="F29" s="6">
        <f t="shared" si="16"/>
        <v>0</v>
      </c>
      <c r="G29" s="4">
        <f>SUM(B$11:B29)/$A29</f>
        <v>0.10526315789473684</v>
      </c>
      <c r="H29" s="6">
        <f>SUM(C$11:C29)/$A29</f>
        <v>0.89473684210526316</v>
      </c>
      <c r="I29" s="5">
        <f>SUM(D$11:D29)/$A29</f>
        <v>0.21052631578947367</v>
      </c>
      <c r="J29" s="5">
        <f>SUM(E$11:E29)/$A29</f>
        <v>0.73684210526315785</v>
      </c>
      <c r="K29" s="6">
        <f>SUM(F$11:F29)/$A29</f>
        <v>5.2631578947368418E-2</v>
      </c>
      <c r="L29" s="4">
        <f t="shared" si="17"/>
        <v>2.3157894736842106</v>
      </c>
      <c r="M29" s="6">
        <f t="shared" si="18"/>
        <v>5.5263157894736832</v>
      </c>
      <c r="N29" s="5">
        <f t="shared" si="19"/>
        <v>4.7894736842105265</v>
      </c>
      <c r="O29" s="5">
        <f t="shared" si="20"/>
        <v>5.5789473684210522</v>
      </c>
      <c r="P29" s="6">
        <f t="shared" si="21"/>
        <v>1.3157894736842106</v>
      </c>
    </row>
    <row r="30" spans="1:16" x14ac:dyDescent="0.25">
      <c r="A30">
        <v>20</v>
      </c>
      <c r="B30" s="4">
        <f t="shared" si="13"/>
        <v>0</v>
      </c>
      <c r="C30" s="6">
        <f t="shared" si="4"/>
        <v>1</v>
      </c>
      <c r="D30" s="4">
        <f t="shared" si="14"/>
        <v>0</v>
      </c>
      <c r="E30" s="5">
        <f t="shared" si="15"/>
        <v>1</v>
      </c>
      <c r="F30" s="6">
        <f t="shared" si="16"/>
        <v>0</v>
      </c>
      <c r="G30" s="4">
        <f>SUM(B$11:B30)/$A30</f>
        <v>0.1</v>
      </c>
      <c r="H30" s="6">
        <f>SUM(C$11:C30)/$A30</f>
        <v>0.9</v>
      </c>
      <c r="I30" s="5">
        <f>SUM(D$11:D30)/$A30</f>
        <v>0.2</v>
      </c>
      <c r="J30" s="5">
        <f>SUM(E$11:E30)/$A30</f>
        <v>0.75</v>
      </c>
      <c r="K30" s="6">
        <f>SUM(F$11:F30)/$A30</f>
        <v>0.05</v>
      </c>
      <c r="L30" s="4">
        <f t="shared" si="17"/>
        <v>2.3000000000000003</v>
      </c>
      <c r="M30" s="6">
        <f t="shared" si="18"/>
        <v>5.55</v>
      </c>
      <c r="N30" s="5">
        <f t="shared" si="19"/>
        <v>4.8</v>
      </c>
      <c r="O30" s="5">
        <f t="shared" si="20"/>
        <v>5.6000000000000005</v>
      </c>
      <c r="P30" s="6">
        <f t="shared" si="21"/>
        <v>1.3</v>
      </c>
    </row>
    <row r="31" spans="1:16" x14ac:dyDescent="0.25">
      <c r="A31">
        <v>21</v>
      </c>
      <c r="B31" s="4">
        <f t="shared" ref="B31:B46" si="22">IF(L30=MAX(L30:M30),1,0)</f>
        <v>0</v>
      </c>
      <c r="C31" s="6">
        <f t="shared" si="4"/>
        <v>1</v>
      </c>
      <c r="D31" s="4">
        <f t="shared" ref="D31:D46" si="23">IF(N30=MAX(N30:P30),1,0)</f>
        <v>0</v>
      </c>
      <c r="E31" s="5">
        <f t="shared" ref="E31:E46" si="24">IF(AND(D31=0,O30=MAX(N30:P30)),1,0)</f>
        <v>1</v>
      </c>
      <c r="F31" s="6">
        <f t="shared" ref="F31:F46" si="25">1-E31-D31</f>
        <v>0</v>
      </c>
      <c r="G31" s="4">
        <f>SUM(B$11:B31)/$A31</f>
        <v>9.5238095238095233E-2</v>
      </c>
      <c r="H31" s="6">
        <f>SUM(C$11:C31)/$A31</f>
        <v>0.90476190476190477</v>
      </c>
      <c r="I31" s="5">
        <f>SUM(D$11:D31)/$A31</f>
        <v>0.19047619047619047</v>
      </c>
      <c r="J31" s="5">
        <f>SUM(E$11:E31)/$A31</f>
        <v>0.76190476190476186</v>
      </c>
      <c r="K31" s="6">
        <f>SUM(F$11:F31)/$A31</f>
        <v>4.7619047619047616E-2</v>
      </c>
      <c r="L31" s="4">
        <f t="shared" ref="L31:L46" si="26">SUMPRODUCT($B$6:$D$6,I31:K31)</f>
        <v>2.2857142857142856</v>
      </c>
      <c r="M31" s="6">
        <f t="shared" ref="M31:M46" si="27">SUMPRODUCT($B$7:$D$7,I31:K31)</f>
        <v>5.5714285714285712</v>
      </c>
      <c r="N31" s="5">
        <f t="shared" ref="N31:N46" si="28">B$6*$G31+B$7*$H31</f>
        <v>4.8095238095238093</v>
      </c>
      <c r="O31" s="5">
        <f t="shared" ref="O31:O46" si="29">C$6*$G31+C$7*$H31</f>
        <v>5.6190476190476195</v>
      </c>
      <c r="P31" s="6">
        <f t="shared" ref="P31:P46" si="30">D$6*$G31+D$7*$H31</f>
        <v>1.2857142857142856</v>
      </c>
    </row>
    <row r="32" spans="1:16" x14ac:dyDescent="0.25">
      <c r="A32">
        <v>22</v>
      </c>
      <c r="B32" s="4">
        <f t="shared" si="22"/>
        <v>0</v>
      </c>
      <c r="C32" s="6">
        <f t="shared" si="4"/>
        <v>1</v>
      </c>
      <c r="D32" s="4">
        <f t="shared" si="23"/>
        <v>0</v>
      </c>
      <c r="E32" s="5">
        <f t="shared" si="24"/>
        <v>1</v>
      </c>
      <c r="F32" s="6">
        <f t="shared" si="25"/>
        <v>0</v>
      </c>
      <c r="G32" s="4">
        <f>SUM(B$11:B32)/$A32</f>
        <v>9.0909090909090912E-2</v>
      </c>
      <c r="H32" s="6">
        <f>SUM(C$11:C32)/$A32</f>
        <v>0.90909090909090906</v>
      </c>
      <c r="I32" s="5">
        <f>SUM(D$11:D32)/$A32</f>
        <v>0.18181818181818182</v>
      </c>
      <c r="J32" s="5">
        <f>SUM(E$11:E32)/$A32</f>
        <v>0.77272727272727271</v>
      </c>
      <c r="K32" s="6">
        <f>SUM(F$11:F32)/$A32</f>
        <v>4.5454545454545456E-2</v>
      </c>
      <c r="L32" s="4">
        <f t="shared" si="26"/>
        <v>2.2727272727272725</v>
      </c>
      <c r="M32" s="6">
        <f t="shared" si="27"/>
        <v>5.5909090909090917</v>
      </c>
      <c r="N32" s="5">
        <f t="shared" si="28"/>
        <v>4.8181818181818175</v>
      </c>
      <c r="O32" s="5">
        <f t="shared" si="29"/>
        <v>5.6363636363636358</v>
      </c>
      <c r="P32" s="6">
        <f t="shared" si="30"/>
        <v>1.2727272727272727</v>
      </c>
    </row>
    <row r="33" spans="1:16" x14ac:dyDescent="0.25">
      <c r="A33">
        <v>23</v>
      </c>
      <c r="B33" s="4">
        <f t="shared" si="22"/>
        <v>0</v>
      </c>
      <c r="C33" s="6">
        <f t="shared" si="4"/>
        <v>1</v>
      </c>
      <c r="D33" s="4">
        <f t="shared" si="23"/>
        <v>0</v>
      </c>
      <c r="E33" s="5">
        <f t="shared" si="24"/>
        <v>1</v>
      </c>
      <c r="F33" s="6">
        <f t="shared" si="25"/>
        <v>0</v>
      </c>
      <c r="G33" s="4">
        <f>SUM(B$11:B33)/$A33</f>
        <v>8.6956521739130432E-2</v>
      </c>
      <c r="H33" s="6">
        <f>SUM(C$11:C33)/$A33</f>
        <v>0.91304347826086951</v>
      </c>
      <c r="I33" s="5">
        <f>SUM(D$11:D33)/$A33</f>
        <v>0.17391304347826086</v>
      </c>
      <c r="J33" s="5">
        <f>SUM(E$11:E33)/$A33</f>
        <v>0.78260869565217395</v>
      </c>
      <c r="K33" s="6">
        <f>SUM(F$11:F33)/$A33</f>
        <v>4.3478260869565216E-2</v>
      </c>
      <c r="L33" s="4">
        <f t="shared" si="26"/>
        <v>2.2608695652173911</v>
      </c>
      <c r="M33" s="6">
        <f t="shared" si="27"/>
        <v>5.608695652173914</v>
      </c>
      <c r="N33" s="5">
        <f t="shared" si="28"/>
        <v>4.8260869565217392</v>
      </c>
      <c r="O33" s="5">
        <f t="shared" si="29"/>
        <v>5.6521739130434776</v>
      </c>
      <c r="P33" s="6">
        <f t="shared" si="30"/>
        <v>1.2608695652173911</v>
      </c>
    </row>
    <row r="34" spans="1:16" x14ac:dyDescent="0.25">
      <c r="A34">
        <v>24</v>
      </c>
      <c r="B34" s="4">
        <f t="shared" si="22"/>
        <v>0</v>
      </c>
      <c r="C34" s="6">
        <f t="shared" si="4"/>
        <v>1</v>
      </c>
      <c r="D34" s="4">
        <f t="shared" si="23"/>
        <v>0</v>
      </c>
      <c r="E34" s="5">
        <f t="shared" si="24"/>
        <v>1</v>
      </c>
      <c r="F34" s="6">
        <f t="shared" si="25"/>
        <v>0</v>
      </c>
      <c r="G34" s="4">
        <f>SUM(B$11:B34)/$A34</f>
        <v>8.3333333333333329E-2</v>
      </c>
      <c r="H34" s="6">
        <f>SUM(C$11:C34)/$A34</f>
        <v>0.91666666666666663</v>
      </c>
      <c r="I34" s="5">
        <f>SUM(D$11:D34)/$A34</f>
        <v>0.16666666666666666</v>
      </c>
      <c r="J34" s="5">
        <f>SUM(E$11:E34)/$A34</f>
        <v>0.79166666666666663</v>
      </c>
      <c r="K34" s="6">
        <f>SUM(F$11:F34)/$A34</f>
        <v>4.1666666666666664E-2</v>
      </c>
      <c r="L34" s="4">
        <f t="shared" si="26"/>
        <v>2.2499999999999996</v>
      </c>
      <c r="M34" s="6">
        <f t="shared" si="27"/>
        <v>5.625</v>
      </c>
      <c r="N34" s="5">
        <f t="shared" si="28"/>
        <v>4.833333333333333</v>
      </c>
      <c r="O34" s="5">
        <f t="shared" si="29"/>
        <v>5.666666666666667</v>
      </c>
      <c r="P34" s="6">
        <f t="shared" si="30"/>
        <v>1.25</v>
      </c>
    </row>
    <row r="35" spans="1:16" x14ac:dyDescent="0.25">
      <c r="A35">
        <v>25</v>
      </c>
      <c r="B35" s="4">
        <f t="shared" si="22"/>
        <v>0</v>
      </c>
      <c r="C35" s="6">
        <f t="shared" si="4"/>
        <v>1</v>
      </c>
      <c r="D35" s="4">
        <f t="shared" si="23"/>
        <v>0</v>
      </c>
      <c r="E35" s="5">
        <f t="shared" si="24"/>
        <v>1</v>
      </c>
      <c r="F35" s="6">
        <f t="shared" si="25"/>
        <v>0</v>
      </c>
      <c r="G35" s="4">
        <f>SUM(B$11:B35)/$A35</f>
        <v>0.08</v>
      </c>
      <c r="H35" s="6">
        <f>SUM(C$11:C35)/$A35</f>
        <v>0.92</v>
      </c>
      <c r="I35" s="5">
        <f>SUM(D$11:D35)/$A35</f>
        <v>0.16</v>
      </c>
      <c r="J35" s="5">
        <f>SUM(E$11:E35)/$A35</f>
        <v>0.8</v>
      </c>
      <c r="K35" s="6">
        <f>SUM(F$11:F35)/$A35</f>
        <v>0.04</v>
      </c>
      <c r="L35" s="4">
        <f t="shared" si="26"/>
        <v>2.2400000000000002</v>
      </c>
      <c r="M35" s="6">
        <f t="shared" si="27"/>
        <v>5.6400000000000006</v>
      </c>
      <c r="N35" s="5">
        <f t="shared" si="28"/>
        <v>4.8400000000000007</v>
      </c>
      <c r="O35" s="5">
        <f t="shared" si="29"/>
        <v>5.6800000000000006</v>
      </c>
      <c r="P35" s="6">
        <f t="shared" si="30"/>
        <v>1.24</v>
      </c>
    </row>
    <row r="36" spans="1:16" x14ac:dyDescent="0.25">
      <c r="A36">
        <v>26</v>
      </c>
      <c r="B36" s="4">
        <f t="shared" si="22"/>
        <v>0</v>
      </c>
      <c r="C36" s="6">
        <f t="shared" si="4"/>
        <v>1</v>
      </c>
      <c r="D36" s="4">
        <f t="shared" si="23"/>
        <v>0</v>
      </c>
      <c r="E36" s="5">
        <f t="shared" si="24"/>
        <v>1</v>
      </c>
      <c r="F36" s="6">
        <f t="shared" si="25"/>
        <v>0</v>
      </c>
      <c r="G36" s="4">
        <f>SUM(B$11:B36)/$A36</f>
        <v>7.6923076923076927E-2</v>
      </c>
      <c r="H36" s="6">
        <f>SUM(C$11:C36)/$A36</f>
        <v>0.92307692307692313</v>
      </c>
      <c r="I36" s="5">
        <f>SUM(D$11:D36)/$A36</f>
        <v>0.15384615384615385</v>
      </c>
      <c r="J36" s="5">
        <f>SUM(E$11:E36)/$A36</f>
        <v>0.80769230769230771</v>
      </c>
      <c r="K36" s="6">
        <f>SUM(F$11:F36)/$A36</f>
        <v>3.8461538461538464E-2</v>
      </c>
      <c r="L36" s="4">
        <f t="shared" si="26"/>
        <v>2.2307692307692308</v>
      </c>
      <c r="M36" s="6">
        <f t="shared" si="27"/>
        <v>5.6538461538461542</v>
      </c>
      <c r="N36" s="5">
        <f t="shared" si="28"/>
        <v>4.8461538461538467</v>
      </c>
      <c r="O36" s="5">
        <f t="shared" si="29"/>
        <v>5.6923076923076925</v>
      </c>
      <c r="P36" s="6">
        <f t="shared" si="30"/>
        <v>1.2307692307692308</v>
      </c>
    </row>
    <row r="37" spans="1:16" x14ac:dyDescent="0.25">
      <c r="A37">
        <v>27</v>
      </c>
      <c r="B37" s="4">
        <f t="shared" si="22"/>
        <v>0</v>
      </c>
      <c r="C37" s="6">
        <f t="shared" si="4"/>
        <v>1</v>
      </c>
      <c r="D37" s="4">
        <f t="shared" si="23"/>
        <v>0</v>
      </c>
      <c r="E37" s="5">
        <f t="shared" si="24"/>
        <v>1</v>
      </c>
      <c r="F37" s="6">
        <f t="shared" si="25"/>
        <v>0</v>
      </c>
      <c r="G37" s="4">
        <f>SUM(B$11:B37)/$A37</f>
        <v>7.407407407407407E-2</v>
      </c>
      <c r="H37" s="6">
        <f>SUM(C$11:C37)/$A37</f>
        <v>0.92592592592592593</v>
      </c>
      <c r="I37" s="5">
        <f>SUM(D$11:D37)/$A37</f>
        <v>0.14814814814814814</v>
      </c>
      <c r="J37" s="5">
        <f>SUM(E$11:E37)/$A37</f>
        <v>0.81481481481481477</v>
      </c>
      <c r="K37" s="6">
        <f>SUM(F$11:F37)/$A37</f>
        <v>3.7037037037037035E-2</v>
      </c>
      <c r="L37" s="4">
        <f t="shared" si="26"/>
        <v>2.2222222222222223</v>
      </c>
      <c r="M37" s="6">
        <f t="shared" si="27"/>
        <v>5.6666666666666661</v>
      </c>
      <c r="N37" s="5">
        <f t="shared" si="28"/>
        <v>4.8518518518518521</v>
      </c>
      <c r="O37" s="5">
        <f t="shared" si="29"/>
        <v>5.7037037037037033</v>
      </c>
      <c r="P37" s="6">
        <f t="shared" si="30"/>
        <v>1.2222222222222223</v>
      </c>
    </row>
    <row r="38" spans="1:16" x14ac:dyDescent="0.25">
      <c r="A38">
        <v>28</v>
      </c>
      <c r="B38" s="4">
        <f t="shared" si="22"/>
        <v>0</v>
      </c>
      <c r="C38" s="6">
        <f t="shared" si="4"/>
        <v>1</v>
      </c>
      <c r="D38" s="4">
        <f t="shared" si="23"/>
        <v>0</v>
      </c>
      <c r="E38" s="5">
        <f t="shared" si="24"/>
        <v>1</v>
      </c>
      <c r="F38" s="6">
        <f t="shared" si="25"/>
        <v>0</v>
      </c>
      <c r="G38" s="4">
        <f>SUM(B$11:B38)/$A38</f>
        <v>7.1428571428571425E-2</v>
      </c>
      <c r="H38" s="6">
        <f>SUM(C$11:C38)/$A38</f>
        <v>0.9285714285714286</v>
      </c>
      <c r="I38" s="5">
        <f>SUM(D$11:D38)/$A38</f>
        <v>0.14285714285714285</v>
      </c>
      <c r="J38" s="5">
        <f>SUM(E$11:E38)/$A38</f>
        <v>0.8214285714285714</v>
      </c>
      <c r="K38" s="6">
        <f>SUM(F$11:F38)/$A38</f>
        <v>3.5714285714285712E-2</v>
      </c>
      <c r="L38" s="4">
        <f t="shared" si="26"/>
        <v>2.214285714285714</v>
      </c>
      <c r="M38" s="6">
        <f t="shared" si="27"/>
        <v>5.6785714285714288</v>
      </c>
      <c r="N38" s="5">
        <f t="shared" si="28"/>
        <v>4.8571428571428577</v>
      </c>
      <c r="O38" s="5">
        <f t="shared" si="29"/>
        <v>5.7142857142857144</v>
      </c>
      <c r="P38" s="6">
        <f t="shared" si="30"/>
        <v>1.2142857142857144</v>
      </c>
    </row>
    <row r="39" spans="1:16" x14ac:dyDescent="0.25">
      <c r="A39">
        <v>29</v>
      </c>
      <c r="B39" s="4">
        <f t="shared" si="22"/>
        <v>0</v>
      </c>
      <c r="C39" s="6">
        <f t="shared" si="4"/>
        <v>1</v>
      </c>
      <c r="D39" s="4">
        <f t="shared" si="23"/>
        <v>0</v>
      </c>
      <c r="E39" s="5">
        <f t="shared" si="24"/>
        <v>1</v>
      </c>
      <c r="F39" s="6">
        <f t="shared" si="25"/>
        <v>0</v>
      </c>
      <c r="G39" s="4">
        <f>SUM(B$11:B39)/$A39</f>
        <v>6.8965517241379309E-2</v>
      </c>
      <c r="H39" s="6">
        <f>SUM(C$11:C39)/$A39</f>
        <v>0.93103448275862066</v>
      </c>
      <c r="I39" s="5">
        <f>SUM(D$11:D39)/$A39</f>
        <v>0.13793103448275862</v>
      </c>
      <c r="J39" s="5">
        <f>SUM(E$11:E39)/$A39</f>
        <v>0.82758620689655171</v>
      </c>
      <c r="K39" s="6">
        <f>SUM(F$11:F39)/$A39</f>
        <v>3.4482758620689655E-2</v>
      </c>
      <c r="L39" s="4">
        <f t="shared" si="26"/>
        <v>2.2068965517241379</v>
      </c>
      <c r="M39" s="6">
        <f t="shared" si="27"/>
        <v>5.6896551724137927</v>
      </c>
      <c r="N39" s="5">
        <f t="shared" si="28"/>
        <v>4.8620689655172411</v>
      </c>
      <c r="O39" s="5">
        <f t="shared" si="29"/>
        <v>5.7241379310344831</v>
      </c>
      <c r="P39" s="6">
        <f t="shared" si="30"/>
        <v>1.2068965517241379</v>
      </c>
    </row>
    <row r="40" spans="1:16" x14ac:dyDescent="0.25">
      <c r="A40">
        <v>30</v>
      </c>
      <c r="B40" s="4">
        <f t="shared" si="22"/>
        <v>0</v>
      </c>
      <c r="C40" s="6">
        <f t="shared" si="4"/>
        <v>1</v>
      </c>
      <c r="D40" s="4">
        <f t="shared" si="23"/>
        <v>0</v>
      </c>
      <c r="E40" s="5">
        <f t="shared" si="24"/>
        <v>1</v>
      </c>
      <c r="F40" s="6">
        <f t="shared" si="25"/>
        <v>0</v>
      </c>
      <c r="G40" s="4">
        <f>SUM(B$11:B40)/$A40</f>
        <v>6.6666666666666666E-2</v>
      </c>
      <c r="H40" s="6">
        <f>SUM(C$11:C40)/$A40</f>
        <v>0.93333333333333335</v>
      </c>
      <c r="I40" s="5">
        <f>SUM(D$11:D40)/$A40</f>
        <v>0.13333333333333333</v>
      </c>
      <c r="J40" s="5">
        <f>SUM(E$11:E40)/$A40</f>
        <v>0.83333333333333337</v>
      </c>
      <c r="K40" s="6">
        <f>SUM(F$11:F40)/$A40</f>
        <v>3.3333333333333333E-2</v>
      </c>
      <c r="L40" s="4">
        <f t="shared" si="26"/>
        <v>2.2000000000000002</v>
      </c>
      <c r="M40" s="6">
        <f t="shared" si="27"/>
        <v>5.7</v>
      </c>
      <c r="N40" s="5">
        <f t="shared" si="28"/>
        <v>4.8666666666666671</v>
      </c>
      <c r="O40" s="5">
        <f t="shared" si="29"/>
        <v>5.7333333333333334</v>
      </c>
      <c r="P40" s="6">
        <f t="shared" si="30"/>
        <v>1.2</v>
      </c>
    </row>
    <row r="41" spans="1:16" x14ac:dyDescent="0.25">
      <c r="A41">
        <v>31</v>
      </c>
      <c r="B41" s="4">
        <f t="shared" si="22"/>
        <v>0</v>
      </c>
      <c r="C41" s="6">
        <f t="shared" si="4"/>
        <v>1</v>
      </c>
      <c r="D41" s="4">
        <f t="shared" si="23"/>
        <v>0</v>
      </c>
      <c r="E41" s="5">
        <f t="shared" si="24"/>
        <v>1</v>
      </c>
      <c r="F41" s="6">
        <f t="shared" si="25"/>
        <v>0</v>
      </c>
      <c r="G41" s="4">
        <f>SUM(B$11:B41)/$A41</f>
        <v>6.4516129032258063E-2</v>
      </c>
      <c r="H41" s="6">
        <f>SUM(C$11:C41)/$A41</f>
        <v>0.93548387096774188</v>
      </c>
      <c r="I41" s="5">
        <f>SUM(D$11:D41)/$A41</f>
        <v>0.12903225806451613</v>
      </c>
      <c r="J41" s="5">
        <f>SUM(E$11:E41)/$A41</f>
        <v>0.83870967741935487</v>
      </c>
      <c r="K41" s="6">
        <f>SUM(F$11:F41)/$A41</f>
        <v>3.2258064516129031E-2</v>
      </c>
      <c r="L41" s="4">
        <f t="shared" si="26"/>
        <v>2.193548387096774</v>
      </c>
      <c r="M41" s="6">
        <f t="shared" si="27"/>
        <v>5.709677419354839</v>
      </c>
      <c r="N41" s="5">
        <f t="shared" si="28"/>
        <v>4.8709677419354831</v>
      </c>
      <c r="O41" s="5">
        <f t="shared" si="29"/>
        <v>5.7419354838709671</v>
      </c>
      <c r="P41" s="6">
        <f t="shared" si="30"/>
        <v>1.193548387096774</v>
      </c>
    </row>
    <row r="42" spans="1:16" x14ac:dyDescent="0.25">
      <c r="A42">
        <v>32</v>
      </c>
      <c r="B42" s="4">
        <f t="shared" si="22"/>
        <v>0</v>
      </c>
      <c r="C42" s="6">
        <f t="shared" si="4"/>
        <v>1</v>
      </c>
      <c r="D42" s="4">
        <f t="shared" si="23"/>
        <v>0</v>
      </c>
      <c r="E42" s="5">
        <f t="shared" si="24"/>
        <v>1</v>
      </c>
      <c r="F42" s="6">
        <f t="shared" si="25"/>
        <v>0</v>
      </c>
      <c r="G42" s="4">
        <f>SUM(B$11:B42)/$A42</f>
        <v>6.25E-2</v>
      </c>
      <c r="H42" s="6">
        <f>SUM(C$11:C42)/$A42</f>
        <v>0.9375</v>
      </c>
      <c r="I42" s="5">
        <f>SUM(D$11:D42)/$A42</f>
        <v>0.125</v>
      </c>
      <c r="J42" s="5">
        <f>SUM(E$11:E42)/$A42</f>
        <v>0.84375</v>
      </c>
      <c r="K42" s="6">
        <f>SUM(F$11:F42)/$A42</f>
        <v>3.125E-2</v>
      </c>
      <c r="L42" s="4">
        <f t="shared" si="26"/>
        <v>2.1875</v>
      </c>
      <c r="M42" s="6">
        <f t="shared" si="27"/>
        <v>5.71875</v>
      </c>
      <c r="N42" s="5">
        <f t="shared" si="28"/>
        <v>4.875</v>
      </c>
      <c r="O42" s="5">
        <f t="shared" si="29"/>
        <v>5.75</v>
      </c>
      <c r="P42" s="6">
        <f t="shared" si="30"/>
        <v>1.1875</v>
      </c>
    </row>
    <row r="43" spans="1:16" x14ac:dyDescent="0.25">
      <c r="A43">
        <v>33</v>
      </c>
      <c r="B43" s="4">
        <f t="shared" si="22"/>
        <v>0</v>
      </c>
      <c r="C43" s="6">
        <f t="shared" si="4"/>
        <v>1</v>
      </c>
      <c r="D43" s="4">
        <f t="shared" si="23"/>
        <v>0</v>
      </c>
      <c r="E43" s="5">
        <f t="shared" si="24"/>
        <v>1</v>
      </c>
      <c r="F43" s="6">
        <f t="shared" si="25"/>
        <v>0</v>
      </c>
      <c r="G43" s="4">
        <f>SUM(B$11:B43)/$A43</f>
        <v>6.0606060606060608E-2</v>
      </c>
      <c r="H43" s="6">
        <f>SUM(C$11:C43)/$A43</f>
        <v>0.93939393939393945</v>
      </c>
      <c r="I43" s="5">
        <f>SUM(D$11:D43)/$A43</f>
        <v>0.12121212121212122</v>
      </c>
      <c r="J43" s="5">
        <f>SUM(E$11:E43)/$A43</f>
        <v>0.84848484848484851</v>
      </c>
      <c r="K43" s="6">
        <f>SUM(F$11:F43)/$A43</f>
        <v>3.0303030303030304E-2</v>
      </c>
      <c r="L43" s="4">
        <f t="shared" si="26"/>
        <v>2.1818181818181817</v>
      </c>
      <c r="M43" s="6">
        <f t="shared" si="27"/>
        <v>5.7272727272727275</v>
      </c>
      <c r="N43" s="5">
        <f t="shared" si="28"/>
        <v>4.8787878787878789</v>
      </c>
      <c r="O43" s="5">
        <f t="shared" si="29"/>
        <v>5.7575757575757578</v>
      </c>
      <c r="P43" s="6">
        <f t="shared" si="30"/>
        <v>1.1818181818181819</v>
      </c>
    </row>
    <row r="44" spans="1:16" x14ac:dyDescent="0.25">
      <c r="A44">
        <v>34</v>
      </c>
      <c r="B44" s="4">
        <f t="shared" si="22"/>
        <v>0</v>
      </c>
      <c r="C44" s="6">
        <f t="shared" si="4"/>
        <v>1</v>
      </c>
      <c r="D44" s="4">
        <f t="shared" si="23"/>
        <v>0</v>
      </c>
      <c r="E44" s="5">
        <f t="shared" si="24"/>
        <v>1</v>
      </c>
      <c r="F44" s="6">
        <f t="shared" si="25"/>
        <v>0</v>
      </c>
      <c r="G44" s="4">
        <f>SUM(B$11:B44)/$A44</f>
        <v>5.8823529411764705E-2</v>
      </c>
      <c r="H44" s="6">
        <f>SUM(C$11:C44)/$A44</f>
        <v>0.94117647058823528</v>
      </c>
      <c r="I44" s="5">
        <f>SUM(D$11:D44)/$A44</f>
        <v>0.11764705882352941</v>
      </c>
      <c r="J44" s="5">
        <f>SUM(E$11:E44)/$A44</f>
        <v>0.8529411764705882</v>
      </c>
      <c r="K44" s="6">
        <f>SUM(F$11:F44)/$A44</f>
        <v>2.9411764705882353E-2</v>
      </c>
      <c r="L44" s="4">
        <f t="shared" si="26"/>
        <v>2.1764705882352939</v>
      </c>
      <c r="M44" s="6">
        <f t="shared" si="27"/>
        <v>5.735294117647058</v>
      </c>
      <c r="N44" s="5">
        <f t="shared" si="28"/>
        <v>4.882352941176471</v>
      </c>
      <c r="O44" s="5">
        <f t="shared" si="29"/>
        <v>5.7647058823529402</v>
      </c>
      <c r="P44" s="6">
        <f t="shared" si="30"/>
        <v>1.1764705882352942</v>
      </c>
    </row>
    <row r="45" spans="1:16" x14ac:dyDescent="0.25">
      <c r="A45">
        <v>35</v>
      </c>
      <c r="B45" s="4">
        <f t="shared" si="22"/>
        <v>0</v>
      </c>
      <c r="C45" s="6">
        <f t="shared" si="4"/>
        <v>1</v>
      </c>
      <c r="D45" s="4">
        <f t="shared" si="23"/>
        <v>0</v>
      </c>
      <c r="E45" s="5">
        <f t="shared" si="24"/>
        <v>1</v>
      </c>
      <c r="F45" s="6">
        <f t="shared" si="25"/>
        <v>0</v>
      </c>
      <c r="G45" s="4">
        <f>SUM(B$11:B45)/$A45</f>
        <v>5.7142857142857141E-2</v>
      </c>
      <c r="H45" s="6">
        <f>SUM(C$11:C45)/$A45</f>
        <v>0.94285714285714284</v>
      </c>
      <c r="I45" s="5">
        <f>SUM(D$11:D45)/$A45</f>
        <v>0.11428571428571428</v>
      </c>
      <c r="J45" s="5">
        <f>SUM(E$11:E45)/$A45</f>
        <v>0.8571428571428571</v>
      </c>
      <c r="K45" s="6">
        <f>SUM(F$11:F45)/$A45</f>
        <v>2.8571428571428571E-2</v>
      </c>
      <c r="L45" s="4">
        <f t="shared" si="26"/>
        <v>2.1714285714285713</v>
      </c>
      <c r="M45" s="6">
        <f t="shared" si="27"/>
        <v>5.742857142857142</v>
      </c>
      <c r="N45" s="5">
        <f t="shared" si="28"/>
        <v>4.8857142857142861</v>
      </c>
      <c r="O45" s="5">
        <f t="shared" si="29"/>
        <v>5.7714285714285705</v>
      </c>
      <c r="P45" s="6">
        <f t="shared" si="30"/>
        <v>1.1714285714285715</v>
      </c>
    </row>
    <row r="46" spans="1:16" x14ac:dyDescent="0.25">
      <c r="A46">
        <v>36</v>
      </c>
      <c r="B46" s="4">
        <f t="shared" si="22"/>
        <v>0</v>
      </c>
      <c r="C46" s="6">
        <f t="shared" si="4"/>
        <v>1</v>
      </c>
      <c r="D46" s="4">
        <f t="shared" si="23"/>
        <v>0</v>
      </c>
      <c r="E46" s="5">
        <f t="shared" si="24"/>
        <v>1</v>
      </c>
      <c r="F46" s="6">
        <f t="shared" si="25"/>
        <v>0</v>
      </c>
      <c r="G46" s="4">
        <f>SUM(B$11:B46)/$A46</f>
        <v>5.5555555555555552E-2</v>
      </c>
      <c r="H46" s="6">
        <f>SUM(C$11:C46)/$A46</f>
        <v>0.94444444444444442</v>
      </c>
      <c r="I46" s="5">
        <f>SUM(D$11:D46)/$A46</f>
        <v>0.1111111111111111</v>
      </c>
      <c r="J46" s="5">
        <f>SUM(E$11:E46)/$A46</f>
        <v>0.86111111111111116</v>
      </c>
      <c r="K46" s="6">
        <f>SUM(F$11:F46)/$A46</f>
        <v>2.7777777777777776E-2</v>
      </c>
      <c r="L46" s="4">
        <f t="shared" si="26"/>
        <v>2.166666666666667</v>
      </c>
      <c r="M46" s="6">
        <f t="shared" si="27"/>
        <v>5.75</v>
      </c>
      <c r="N46" s="5">
        <f t="shared" si="28"/>
        <v>4.8888888888888893</v>
      </c>
      <c r="O46" s="5">
        <f t="shared" si="29"/>
        <v>5.7777777777777768</v>
      </c>
      <c r="P46" s="6">
        <f t="shared" si="30"/>
        <v>1.1666666666666665</v>
      </c>
    </row>
    <row r="47" spans="1:16" x14ac:dyDescent="0.25">
      <c r="A47">
        <v>37</v>
      </c>
      <c r="B47" s="4">
        <f t="shared" ref="B47:B82" si="31">IF(L46=MAX(L46:M46),1,0)</f>
        <v>0</v>
      </c>
      <c r="C47" s="6">
        <f t="shared" si="4"/>
        <v>1</v>
      </c>
      <c r="D47" s="4">
        <f t="shared" ref="D47:D82" si="32">IF(N46=MAX(N46:P46),1,0)</f>
        <v>0</v>
      </c>
      <c r="E47" s="5">
        <f t="shared" ref="E47:E82" si="33">IF(AND(D47=0,O46=MAX(N46:P46)),1,0)</f>
        <v>1</v>
      </c>
      <c r="F47" s="6">
        <f t="shared" ref="F47:F82" si="34">1-E47-D47</f>
        <v>0</v>
      </c>
      <c r="G47" s="4">
        <f>SUM(B$11:B47)/$A47</f>
        <v>5.4054054054054057E-2</v>
      </c>
      <c r="H47" s="6">
        <f>SUM(C$11:C47)/$A47</f>
        <v>0.94594594594594594</v>
      </c>
      <c r="I47" s="5">
        <f>SUM(D$11:D47)/$A47</f>
        <v>0.10810810810810811</v>
      </c>
      <c r="J47" s="5">
        <f>SUM(E$11:E47)/$A47</f>
        <v>0.86486486486486491</v>
      </c>
      <c r="K47" s="6">
        <f>SUM(F$11:F47)/$A47</f>
        <v>2.7027027027027029E-2</v>
      </c>
      <c r="L47" s="4">
        <f t="shared" ref="L47:L82" si="35">SUMPRODUCT($B$6:$D$6,I47:K47)</f>
        <v>2.1621621621621623</v>
      </c>
      <c r="M47" s="6">
        <f t="shared" ref="M47:M82" si="36">SUMPRODUCT($B$7:$D$7,I47:K47)</f>
        <v>5.756756756756757</v>
      </c>
      <c r="N47" s="5">
        <f t="shared" ref="N47:N82" si="37">B$6*$G47+B$7*$H47</f>
        <v>4.8918918918918921</v>
      </c>
      <c r="O47" s="5">
        <f t="shared" ref="O47:O82" si="38">C$6*$G47+C$7*$H47</f>
        <v>5.7837837837837833</v>
      </c>
      <c r="P47" s="6">
        <f t="shared" ref="P47:P82" si="39">D$6*$G47+D$7*$H47</f>
        <v>1.1621621621621623</v>
      </c>
    </row>
    <row r="48" spans="1:16" x14ac:dyDescent="0.25">
      <c r="A48">
        <v>38</v>
      </c>
      <c r="B48" s="4">
        <f t="shared" si="31"/>
        <v>0</v>
      </c>
      <c r="C48" s="6">
        <f t="shared" si="4"/>
        <v>1</v>
      </c>
      <c r="D48" s="4">
        <f t="shared" si="32"/>
        <v>0</v>
      </c>
      <c r="E48" s="5">
        <f t="shared" si="33"/>
        <v>1</v>
      </c>
      <c r="F48" s="6">
        <f t="shared" si="34"/>
        <v>0</v>
      </c>
      <c r="G48" s="4">
        <f>SUM(B$11:B48)/$A48</f>
        <v>5.2631578947368418E-2</v>
      </c>
      <c r="H48" s="6">
        <f>SUM(C$11:C48)/$A48</f>
        <v>0.94736842105263153</v>
      </c>
      <c r="I48" s="5">
        <f>SUM(D$11:D48)/$A48</f>
        <v>0.10526315789473684</v>
      </c>
      <c r="J48" s="5">
        <f>SUM(E$11:E48)/$A48</f>
        <v>0.86842105263157898</v>
      </c>
      <c r="K48" s="6">
        <f>SUM(F$11:F48)/$A48</f>
        <v>2.6315789473684209E-2</v>
      </c>
      <c r="L48" s="4">
        <f t="shared" si="35"/>
        <v>2.1578947368421053</v>
      </c>
      <c r="M48" s="6">
        <f t="shared" si="36"/>
        <v>5.7631578947368425</v>
      </c>
      <c r="N48" s="5">
        <f t="shared" si="37"/>
        <v>4.8947368421052628</v>
      </c>
      <c r="O48" s="5">
        <f t="shared" si="38"/>
        <v>5.7894736842105265</v>
      </c>
      <c r="P48" s="6">
        <f t="shared" si="39"/>
        <v>1.1578947368421053</v>
      </c>
    </row>
    <row r="49" spans="1:16" x14ac:dyDescent="0.25">
      <c r="A49">
        <v>39</v>
      </c>
      <c r="B49" s="4">
        <f t="shared" si="31"/>
        <v>0</v>
      </c>
      <c r="C49" s="6">
        <f t="shared" si="4"/>
        <v>1</v>
      </c>
      <c r="D49" s="4">
        <f t="shared" si="32"/>
        <v>0</v>
      </c>
      <c r="E49" s="5">
        <f t="shared" si="33"/>
        <v>1</v>
      </c>
      <c r="F49" s="6">
        <f t="shared" si="34"/>
        <v>0</v>
      </c>
      <c r="G49" s="4">
        <f>SUM(B$11:B49)/$A49</f>
        <v>5.128205128205128E-2</v>
      </c>
      <c r="H49" s="6">
        <f>SUM(C$11:C49)/$A49</f>
        <v>0.94871794871794868</v>
      </c>
      <c r="I49" s="5">
        <f>SUM(D$11:D49)/$A49</f>
        <v>0.10256410256410256</v>
      </c>
      <c r="J49" s="5">
        <f>SUM(E$11:E49)/$A49</f>
        <v>0.87179487179487181</v>
      </c>
      <c r="K49" s="6">
        <f>SUM(F$11:F49)/$A49</f>
        <v>2.564102564102564E-2</v>
      </c>
      <c r="L49" s="4">
        <f t="shared" si="35"/>
        <v>2.1538461538461537</v>
      </c>
      <c r="M49" s="6">
        <f t="shared" si="36"/>
        <v>5.7692307692307692</v>
      </c>
      <c r="N49" s="5">
        <f t="shared" si="37"/>
        <v>4.8974358974358978</v>
      </c>
      <c r="O49" s="5">
        <f t="shared" si="38"/>
        <v>5.7948717948717938</v>
      </c>
      <c r="P49" s="6">
        <f t="shared" si="39"/>
        <v>1.1538461538461537</v>
      </c>
    </row>
    <row r="50" spans="1:16" x14ac:dyDescent="0.25">
      <c r="A50">
        <v>40</v>
      </c>
      <c r="B50" s="4">
        <f t="shared" si="31"/>
        <v>0</v>
      </c>
      <c r="C50" s="6">
        <f t="shared" si="4"/>
        <v>1</v>
      </c>
      <c r="D50" s="4">
        <f t="shared" si="32"/>
        <v>0</v>
      </c>
      <c r="E50" s="5">
        <f t="shared" si="33"/>
        <v>1</v>
      </c>
      <c r="F50" s="6">
        <f t="shared" si="34"/>
        <v>0</v>
      </c>
      <c r="G50" s="4">
        <f>SUM(B$11:B50)/$A50</f>
        <v>0.05</v>
      </c>
      <c r="H50" s="6">
        <f>SUM(C$11:C50)/$A50</f>
        <v>0.95</v>
      </c>
      <c r="I50" s="5">
        <f>SUM(D$11:D50)/$A50</f>
        <v>0.1</v>
      </c>
      <c r="J50" s="5">
        <f>SUM(E$11:E50)/$A50</f>
        <v>0.875</v>
      </c>
      <c r="K50" s="6">
        <f>SUM(F$11:F50)/$A50</f>
        <v>2.5000000000000001E-2</v>
      </c>
      <c r="L50" s="4">
        <f t="shared" si="35"/>
        <v>2.15</v>
      </c>
      <c r="M50" s="6">
        <f t="shared" si="36"/>
        <v>5.7750000000000004</v>
      </c>
      <c r="N50" s="5">
        <f t="shared" si="37"/>
        <v>4.9000000000000004</v>
      </c>
      <c r="O50" s="5">
        <f t="shared" si="38"/>
        <v>5.7999999999999989</v>
      </c>
      <c r="P50" s="6">
        <f t="shared" si="39"/>
        <v>1.1499999999999999</v>
      </c>
    </row>
    <row r="51" spans="1:16" x14ac:dyDescent="0.25">
      <c r="A51">
        <v>41</v>
      </c>
      <c r="B51" s="4">
        <f t="shared" si="31"/>
        <v>0</v>
      </c>
      <c r="C51" s="6">
        <f t="shared" si="4"/>
        <v>1</v>
      </c>
      <c r="D51" s="4">
        <f t="shared" si="32"/>
        <v>0</v>
      </c>
      <c r="E51" s="5">
        <f t="shared" si="33"/>
        <v>1</v>
      </c>
      <c r="F51" s="6">
        <f t="shared" si="34"/>
        <v>0</v>
      </c>
      <c r="G51" s="4">
        <f>SUM(B$11:B51)/$A51</f>
        <v>4.878048780487805E-2</v>
      </c>
      <c r="H51" s="6">
        <f>SUM(C$11:C51)/$A51</f>
        <v>0.95121951219512191</v>
      </c>
      <c r="I51" s="5">
        <f>SUM(D$11:D51)/$A51</f>
        <v>9.7560975609756101E-2</v>
      </c>
      <c r="J51" s="5">
        <f>SUM(E$11:E51)/$A51</f>
        <v>0.87804878048780488</v>
      </c>
      <c r="K51" s="6">
        <f>SUM(F$11:F51)/$A51</f>
        <v>2.4390243902439025E-2</v>
      </c>
      <c r="L51" s="4">
        <f t="shared" si="35"/>
        <v>2.1463414634146343</v>
      </c>
      <c r="M51" s="6">
        <f t="shared" si="36"/>
        <v>5.7804878048780486</v>
      </c>
      <c r="N51" s="5">
        <f t="shared" si="37"/>
        <v>4.9024390243902438</v>
      </c>
      <c r="O51" s="5">
        <f t="shared" si="38"/>
        <v>5.8048780487804876</v>
      </c>
      <c r="P51" s="6">
        <f t="shared" si="39"/>
        <v>1.1463414634146341</v>
      </c>
    </row>
    <row r="52" spans="1:16" x14ac:dyDescent="0.25">
      <c r="A52">
        <v>42</v>
      </c>
      <c r="B52" s="4">
        <f t="shared" si="31"/>
        <v>0</v>
      </c>
      <c r="C52" s="6">
        <f t="shared" si="4"/>
        <v>1</v>
      </c>
      <c r="D52" s="4">
        <f t="shared" si="32"/>
        <v>0</v>
      </c>
      <c r="E52" s="5">
        <f t="shared" si="33"/>
        <v>1</v>
      </c>
      <c r="F52" s="6">
        <f t="shared" si="34"/>
        <v>0</v>
      </c>
      <c r="G52" s="4">
        <f>SUM(B$11:B52)/$A52</f>
        <v>4.7619047619047616E-2</v>
      </c>
      <c r="H52" s="6">
        <f>SUM(C$11:C52)/$A52</f>
        <v>0.95238095238095233</v>
      </c>
      <c r="I52" s="5">
        <f>SUM(D$11:D52)/$A52</f>
        <v>9.5238095238095233E-2</v>
      </c>
      <c r="J52" s="5">
        <f>SUM(E$11:E52)/$A52</f>
        <v>0.88095238095238093</v>
      </c>
      <c r="K52" s="6">
        <f>SUM(F$11:F52)/$A52</f>
        <v>2.3809523809523808E-2</v>
      </c>
      <c r="L52" s="4">
        <f t="shared" si="35"/>
        <v>2.1428571428571428</v>
      </c>
      <c r="M52" s="6">
        <f t="shared" si="36"/>
        <v>5.7857142857142856</v>
      </c>
      <c r="N52" s="5">
        <f t="shared" si="37"/>
        <v>4.9047619047619051</v>
      </c>
      <c r="O52" s="5">
        <f t="shared" si="38"/>
        <v>5.8095238095238084</v>
      </c>
      <c r="P52" s="6">
        <f t="shared" si="39"/>
        <v>1.1428571428571428</v>
      </c>
    </row>
    <row r="53" spans="1:16" x14ac:dyDescent="0.25">
      <c r="A53">
        <v>43</v>
      </c>
      <c r="B53" s="4">
        <f t="shared" si="31"/>
        <v>0</v>
      </c>
      <c r="C53" s="6">
        <f t="shared" si="4"/>
        <v>1</v>
      </c>
      <c r="D53" s="4">
        <f t="shared" si="32"/>
        <v>0</v>
      </c>
      <c r="E53" s="5">
        <f t="shared" si="33"/>
        <v>1</v>
      </c>
      <c r="F53" s="6">
        <f t="shared" si="34"/>
        <v>0</v>
      </c>
      <c r="G53" s="4">
        <f>SUM(B$11:B53)/$A53</f>
        <v>4.6511627906976744E-2</v>
      </c>
      <c r="H53" s="6">
        <f>SUM(C$11:C53)/$A53</f>
        <v>0.95348837209302328</v>
      </c>
      <c r="I53" s="5">
        <f>SUM(D$11:D53)/$A53</f>
        <v>9.3023255813953487E-2</v>
      </c>
      <c r="J53" s="5">
        <f>SUM(E$11:E53)/$A53</f>
        <v>0.88372093023255816</v>
      </c>
      <c r="K53" s="6">
        <f>SUM(F$11:F53)/$A53</f>
        <v>2.3255813953488372E-2</v>
      </c>
      <c r="L53" s="4">
        <f t="shared" si="35"/>
        <v>2.1395348837209305</v>
      </c>
      <c r="M53" s="6">
        <f t="shared" si="36"/>
        <v>5.7906976744186052</v>
      </c>
      <c r="N53" s="5">
        <f t="shared" si="37"/>
        <v>4.9069767441860472</v>
      </c>
      <c r="O53" s="5">
        <f t="shared" si="38"/>
        <v>5.8139534883720936</v>
      </c>
      <c r="P53" s="6">
        <f t="shared" si="39"/>
        <v>1.1395348837209303</v>
      </c>
    </row>
    <row r="54" spans="1:16" x14ac:dyDescent="0.25">
      <c r="A54">
        <v>44</v>
      </c>
      <c r="B54" s="4">
        <f t="shared" si="31"/>
        <v>0</v>
      </c>
      <c r="C54" s="6">
        <f t="shared" si="4"/>
        <v>1</v>
      </c>
      <c r="D54" s="4">
        <f t="shared" si="32"/>
        <v>0</v>
      </c>
      <c r="E54" s="5">
        <f t="shared" si="33"/>
        <v>1</v>
      </c>
      <c r="F54" s="6">
        <f t="shared" si="34"/>
        <v>0</v>
      </c>
      <c r="G54" s="4">
        <f>SUM(B$11:B54)/$A54</f>
        <v>4.5454545454545456E-2</v>
      </c>
      <c r="H54" s="6">
        <f>SUM(C$11:C54)/$A54</f>
        <v>0.95454545454545459</v>
      </c>
      <c r="I54" s="5">
        <f>SUM(D$11:D54)/$A54</f>
        <v>9.0909090909090912E-2</v>
      </c>
      <c r="J54" s="5">
        <f>SUM(E$11:E54)/$A54</f>
        <v>0.88636363636363635</v>
      </c>
      <c r="K54" s="6">
        <f>SUM(F$11:F54)/$A54</f>
        <v>2.2727272727272728E-2</v>
      </c>
      <c r="L54" s="4">
        <f t="shared" si="35"/>
        <v>2.1363636363636362</v>
      </c>
      <c r="M54" s="6">
        <f t="shared" si="36"/>
        <v>5.7954545454545459</v>
      </c>
      <c r="N54" s="5">
        <f t="shared" si="37"/>
        <v>4.9090909090909101</v>
      </c>
      <c r="O54" s="5">
        <f t="shared" si="38"/>
        <v>5.8181818181818183</v>
      </c>
      <c r="P54" s="6">
        <f t="shared" si="39"/>
        <v>1.1363636363636365</v>
      </c>
    </row>
    <row r="55" spans="1:16" x14ac:dyDescent="0.25">
      <c r="A55">
        <v>45</v>
      </c>
      <c r="B55" s="4">
        <f t="shared" si="31"/>
        <v>0</v>
      </c>
      <c r="C55" s="6">
        <f t="shared" si="4"/>
        <v>1</v>
      </c>
      <c r="D55" s="4">
        <f t="shared" si="32"/>
        <v>0</v>
      </c>
      <c r="E55" s="5">
        <f t="shared" si="33"/>
        <v>1</v>
      </c>
      <c r="F55" s="6">
        <f t="shared" si="34"/>
        <v>0</v>
      </c>
      <c r="G55" s="4">
        <f>SUM(B$11:B55)/$A55</f>
        <v>4.4444444444444446E-2</v>
      </c>
      <c r="H55" s="6">
        <f>SUM(C$11:C55)/$A55</f>
        <v>0.9555555555555556</v>
      </c>
      <c r="I55" s="5">
        <f>SUM(D$11:D55)/$A55</f>
        <v>8.8888888888888892E-2</v>
      </c>
      <c r="J55" s="5">
        <f>SUM(E$11:E55)/$A55</f>
        <v>0.88888888888888884</v>
      </c>
      <c r="K55" s="6">
        <f>SUM(F$11:F55)/$A55</f>
        <v>2.2222222222222223E-2</v>
      </c>
      <c r="L55" s="4">
        <f t="shared" si="35"/>
        <v>2.1333333333333333</v>
      </c>
      <c r="M55" s="6">
        <f t="shared" si="36"/>
        <v>5.8</v>
      </c>
      <c r="N55" s="5">
        <f t="shared" si="37"/>
        <v>4.9111111111111114</v>
      </c>
      <c r="O55" s="5">
        <f t="shared" si="38"/>
        <v>5.822222222222222</v>
      </c>
      <c r="P55" s="6">
        <f t="shared" si="39"/>
        <v>1.1333333333333333</v>
      </c>
    </row>
    <row r="56" spans="1:16" x14ac:dyDescent="0.25">
      <c r="A56">
        <v>46</v>
      </c>
      <c r="B56" s="4">
        <f t="shared" si="31"/>
        <v>0</v>
      </c>
      <c r="C56" s="6">
        <f t="shared" si="4"/>
        <v>1</v>
      </c>
      <c r="D56" s="4">
        <f t="shared" si="32"/>
        <v>0</v>
      </c>
      <c r="E56" s="5">
        <f t="shared" si="33"/>
        <v>1</v>
      </c>
      <c r="F56" s="6">
        <f t="shared" si="34"/>
        <v>0</v>
      </c>
      <c r="G56" s="4">
        <f>SUM(B$11:B56)/$A56</f>
        <v>4.3478260869565216E-2</v>
      </c>
      <c r="H56" s="6">
        <f>SUM(C$11:C56)/$A56</f>
        <v>0.95652173913043481</v>
      </c>
      <c r="I56" s="5">
        <f>SUM(D$11:D56)/$A56</f>
        <v>8.6956521739130432E-2</v>
      </c>
      <c r="J56" s="5">
        <f>SUM(E$11:E56)/$A56</f>
        <v>0.89130434782608692</v>
      </c>
      <c r="K56" s="6">
        <f>SUM(F$11:F56)/$A56</f>
        <v>2.1739130434782608E-2</v>
      </c>
      <c r="L56" s="4">
        <f t="shared" si="35"/>
        <v>2.1304347826086953</v>
      </c>
      <c r="M56" s="6">
        <f t="shared" si="36"/>
        <v>5.8043478260869561</v>
      </c>
      <c r="N56" s="5">
        <f t="shared" si="37"/>
        <v>4.9130434782608692</v>
      </c>
      <c r="O56" s="5">
        <f t="shared" si="38"/>
        <v>5.8260869565217401</v>
      </c>
      <c r="P56" s="6">
        <f t="shared" si="39"/>
        <v>1.1304347826086958</v>
      </c>
    </row>
    <row r="57" spans="1:16" x14ac:dyDescent="0.25">
      <c r="A57">
        <v>47</v>
      </c>
      <c r="B57" s="4">
        <f t="shared" si="31"/>
        <v>0</v>
      </c>
      <c r="C57" s="6">
        <f t="shared" si="4"/>
        <v>1</v>
      </c>
      <c r="D57" s="4">
        <f t="shared" si="32"/>
        <v>0</v>
      </c>
      <c r="E57" s="5">
        <f t="shared" si="33"/>
        <v>1</v>
      </c>
      <c r="F57" s="6">
        <f t="shared" si="34"/>
        <v>0</v>
      </c>
      <c r="G57" s="4">
        <f>SUM(B$11:B57)/$A57</f>
        <v>4.2553191489361701E-2</v>
      </c>
      <c r="H57" s="6">
        <f>SUM(C$11:C57)/$A57</f>
        <v>0.95744680851063835</v>
      </c>
      <c r="I57" s="5">
        <f>SUM(D$11:D57)/$A57</f>
        <v>8.5106382978723402E-2</v>
      </c>
      <c r="J57" s="5">
        <f>SUM(E$11:E57)/$A57</f>
        <v>0.8936170212765957</v>
      </c>
      <c r="K57" s="6">
        <f>SUM(F$11:F57)/$A57</f>
        <v>2.1276595744680851E-2</v>
      </c>
      <c r="L57" s="4">
        <f t="shared" si="35"/>
        <v>2.1276595744680851</v>
      </c>
      <c r="M57" s="6">
        <f t="shared" si="36"/>
        <v>5.8085106382978724</v>
      </c>
      <c r="N57" s="5">
        <f t="shared" si="37"/>
        <v>4.9148936170212769</v>
      </c>
      <c r="O57" s="5">
        <f t="shared" si="38"/>
        <v>5.8297872340425529</v>
      </c>
      <c r="P57" s="6">
        <f t="shared" si="39"/>
        <v>1.1276595744680851</v>
      </c>
    </row>
    <row r="58" spans="1:16" x14ac:dyDescent="0.25">
      <c r="A58">
        <v>48</v>
      </c>
      <c r="B58" s="4">
        <f t="shared" si="31"/>
        <v>0</v>
      </c>
      <c r="C58" s="6">
        <f t="shared" si="4"/>
        <v>1</v>
      </c>
      <c r="D58" s="4">
        <f t="shared" si="32"/>
        <v>0</v>
      </c>
      <c r="E58" s="5">
        <f t="shared" si="33"/>
        <v>1</v>
      </c>
      <c r="F58" s="6">
        <f t="shared" si="34"/>
        <v>0</v>
      </c>
      <c r="G58" s="4">
        <f>SUM(B$11:B58)/$A58</f>
        <v>4.1666666666666664E-2</v>
      </c>
      <c r="H58" s="6">
        <f>SUM(C$11:C58)/$A58</f>
        <v>0.95833333333333337</v>
      </c>
      <c r="I58" s="5">
        <f>SUM(D$11:D58)/$A58</f>
        <v>8.3333333333333329E-2</v>
      </c>
      <c r="J58" s="5">
        <f>SUM(E$11:E58)/$A58</f>
        <v>0.89583333333333337</v>
      </c>
      <c r="K58" s="6">
        <f>SUM(F$11:F58)/$A58</f>
        <v>2.0833333333333332E-2</v>
      </c>
      <c r="L58" s="4">
        <f t="shared" si="35"/>
        <v>2.1250000000000004</v>
      </c>
      <c r="M58" s="6">
        <f t="shared" si="36"/>
        <v>5.8125</v>
      </c>
      <c r="N58" s="5">
        <f t="shared" si="37"/>
        <v>4.916666666666667</v>
      </c>
      <c r="O58" s="5">
        <f t="shared" si="38"/>
        <v>5.833333333333333</v>
      </c>
      <c r="P58" s="6">
        <f t="shared" si="39"/>
        <v>1.125</v>
      </c>
    </row>
    <row r="59" spans="1:16" x14ac:dyDescent="0.25">
      <c r="A59">
        <v>49</v>
      </c>
      <c r="B59" s="4">
        <f t="shared" si="31"/>
        <v>0</v>
      </c>
      <c r="C59" s="6">
        <f t="shared" si="4"/>
        <v>1</v>
      </c>
      <c r="D59" s="4">
        <f t="shared" si="32"/>
        <v>0</v>
      </c>
      <c r="E59" s="5">
        <f t="shared" si="33"/>
        <v>1</v>
      </c>
      <c r="F59" s="6">
        <f t="shared" si="34"/>
        <v>0</v>
      </c>
      <c r="G59" s="4">
        <f>SUM(B$11:B59)/$A59</f>
        <v>4.0816326530612242E-2</v>
      </c>
      <c r="H59" s="6">
        <f>SUM(C$11:C59)/$A59</f>
        <v>0.95918367346938771</v>
      </c>
      <c r="I59" s="5">
        <f>SUM(D$11:D59)/$A59</f>
        <v>8.1632653061224483E-2</v>
      </c>
      <c r="J59" s="5">
        <f>SUM(E$11:E59)/$A59</f>
        <v>0.89795918367346939</v>
      </c>
      <c r="K59" s="6">
        <f>SUM(F$11:F59)/$A59</f>
        <v>2.0408163265306121E-2</v>
      </c>
      <c r="L59" s="4">
        <f t="shared" si="35"/>
        <v>2.1224489795918369</v>
      </c>
      <c r="M59" s="6">
        <f t="shared" si="36"/>
        <v>5.816326530612244</v>
      </c>
      <c r="N59" s="5">
        <f t="shared" si="37"/>
        <v>4.9183673469387754</v>
      </c>
      <c r="O59" s="5">
        <f t="shared" si="38"/>
        <v>5.8367346938775508</v>
      </c>
      <c r="P59" s="6">
        <f t="shared" si="39"/>
        <v>1.1224489795918366</v>
      </c>
    </row>
    <row r="60" spans="1:16" x14ac:dyDescent="0.25">
      <c r="A60">
        <v>50</v>
      </c>
      <c r="B60" s="4">
        <f t="shared" si="31"/>
        <v>0</v>
      </c>
      <c r="C60" s="6">
        <f t="shared" si="4"/>
        <v>1</v>
      </c>
      <c r="D60" s="4">
        <f t="shared" si="32"/>
        <v>0</v>
      </c>
      <c r="E60" s="5">
        <f t="shared" si="33"/>
        <v>1</v>
      </c>
      <c r="F60" s="6">
        <f t="shared" si="34"/>
        <v>0</v>
      </c>
      <c r="G60" s="4">
        <f>SUM(B$11:B60)/$A60</f>
        <v>0.04</v>
      </c>
      <c r="H60" s="6">
        <f>SUM(C$11:C60)/$A60</f>
        <v>0.96</v>
      </c>
      <c r="I60" s="5">
        <f>SUM(D$11:D60)/$A60</f>
        <v>0.08</v>
      </c>
      <c r="J60" s="5">
        <f>SUM(E$11:E60)/$A60</f>
        <v>0.9</v>
      </c>
      <c r="K60" s="6">
        <f>SUM(F$11:F60)/$A60</f>
        <v>0.02</v>
      </c>
      <c r="L60" s="4">
        <f t="shared" si="35"/>
        <v>2.12</v>
      </c>
      <c r="M60" s="6">
        <f t="shared" si="36"/>
        <v>5.82</v>
      </c>
      <c r="N60" s="5">
        <f t="shared" si="37"/>
        <v>4.92</v>
      </c>
      <c r="O60" s="5">
        <f t="shared" si="38"/>
        <v>5.84</v>
      </c>
      <c r="P60" s="6">
        <f t="shared" si="39"/>
        <v>1.1199999999999999</v>
      </c>
    </row>
    <row r="61" spans="1:16" x14ac:dyDescent="0.25">
      <c r="A61">
        <v>51</v>
      </c>
      <c r="B61" s="4">
        <f t="shared" si="31"/>
        <v>0</v>
      </c>
      <c r="C61" s="6">
        <f t="shared" si="4"/>
        <v>1</v>
      </c>
      <c r="D61" s="4">
        <f t="shared" si="32"/>
        <v>0</v>
      </c>
      <c r="E61" s="5">
        <f t="shared" si="33"/>
        <v>1</v>
      </c>
      <c r="F61" s="6">
        <f t="shared" si="34"/>
        <v>0</v>
      </c>
      <c r="G61" s="4">
        <f>SUM(B$11:B61)/$A61</f>
        <v>3.9215686274509803E-2</v>
      </c>
      <c r="H61" s="6">
        <f>SUM(C$11:C61)/$A61</f>
        <v>0.96078431372549022</v>
      </c>
      <c r="I61" s="5">
        <f>SUM(D$11:D61)/$A61</f>
        <v>7.8431372549019607E-2</v>
      </c>
      <c r="J61" s="5">
        <f>SUM(E$11:E61)/$A61</f>
        <v>0.90196078431372551</v>
      </c>
      <c r="K61" s="6">
        <f>SUM(F$11:F61)/$A61</f>
        <v>1.9607843137254902E-2</v>
      </c>
      <c r="L61" s="4">
        <f t="shared" si="35"/>
        <v>2.1176470588235294</v>
      </c>
      <c r="M61" s="6">
        <f t="shared" si="36"/>
        <v>5.8235294117647065</v>
      </c>
      <c r="N61" s="5">
        <f t="shared" si="37"/>
        <v>4.9215686274509798</v>
      </c>
      <c r="O61" s="5">
        <f t="shared" si="38"/>
        <v>5.8431372549019605</v>
      </c>
      <c r="P61" s="6">
        <f t="shared" si="39"/>
        <v>1.1176470588235294</v>
      </c>
    </row>
    <row r="62" spans="1:16" x14ac:dyDescent="0.25">
      <c r="A62">
        <v>52</v>
      </c>
      <c r="B62" s="4">
        <f t="shared" si="31"/>
        <v>0</v>
      </c>
      <c r="C62" s="6">
        <f t="shared" si="4"/>
        <v>1</v>
      </c>
      <c r="D62" s="4">
        <f t="shared" si="32"/>
        <v>0</v>
      </c>
      <c r="E62" s="5">
        <f t="shared" si="33"/>
        <v>1</v>
      </c>
      <c r="F62" s="6">
        <f t="shared" si="34"/>
        <v>0</v>
      </c>
      <c r="G62" s="4">
        <f>SUM(B$11:B62)/$A62</f>
        <v>3.8461538461538464E-2</v>
      </c>
      <c r="H62" s="6">
        <f>SUM(C$11:C62)/$A62</f>
        <v>0.96153846153846156</v>
      </c>
      <c r="I62" s="5">
        <f>SUM(D$11:D62)/$A62</f>
        <v>7.6923076923076927E-2</v>
      </c>
      <c r="J62" s="5">
        <f>SUM(E$11:E62)/$A62</f>
        <v>0.90384615384615385</v>
      </c>
      <c r="K62" s="6">
        <f>SUM(F$11:F62)/$A62</f>
        <v>1.9230769230769232E-2</v>
      </c>
      <c r="L62" s="4">
        <f t="shared" si="35"/>
        <v>2.1153846153846154</v>
      </c>
      <c r="M62" s="6">
        <f t="shared" si="36"/>
        <v>5.8269230769230775</v>
      </c>
      <c r="N62" s="5">
        <f t="shared" si="37"/>
        <v>4.9230769230769225</v>
      </c>
      <c r="O62" s="5">
        <f t="shared" si="38"/>
        <v>5.8461538461538458</v>
      </c>
      <c r="P62" s="6">
        <f t="shared" si="39"/>
        <v>1.1153846153846154</v>
      </c>
    </row>
    <row r="63" spans="1:16" x14ac:dyDescent="0.25">
      <c r="A63">
        <v>53</v>
      </c>
      <c r="B63" s="4">
        <f t="shared" si="31"/>
        <v>0</v>
      </c>
      <c r="C63" s="6">
        <f t="shared" si="4"/>
        <v>1</v>
      </c>
      <c r="D63" s="4">
        <f t="shared" si="32"/>
        <v>0</v>
      </c>
      <c r="E63" s="5">
        <f t="shared" si="33"/>
        <v>1</v>
      </c>
      <c r="F63" s="6">
        <f t="shared" si="34"/>
        <v>0</v>
      </c>
      <c r="G63" s="4">
        <f>SUM(B$11:B63)/$A63</f>
        <v>3.7735849056603772E-2</v>
      </c>
      <c r="H63" s="6">
        <f>SUM(C$11:C63)/$A63</f>
        <v>0.96226415094339623</v>
      </c>
      <c r="I63" s="5">
        <f>SUM(D$11:D63)/$A63</f>
        <v>7.5471698113207544E-2</v>
      </c>
      <c r="J63" s="5">
        <f>SUM(E$11:E63)/$A63</f>
        <v>0.90566037735849059</v>
      </c>
      <c r="K63" s="6">
        <f>SUM(F$11:F63)/$A63</f>
        <v>1.8867924528301886E-2</v>
      </c>
      <c r="L63" s="4">
        <f t="shared" si="35"/>
        <v>2.1132075471698113</v>
      </c>
      <c r="M63" s="6">
        <f t="shared" si="36"/>
        <v>5.8301886792452837</v>
      </c>
      <c r="N63" s="5">
        <f t="shared" si="37"/>
        <v>4.9245283018867925</v>
      </c>
      <c r="O63" s="5">
        <f t="shared" si="38"/>
        <v>5.8490566037735849</v>
      </c>
      <c r="P63" s="6">
        <f t="shared" si="39"/>
        <v>1.1132075471698113</v>
      </c>
    </row>
    <row r="64" spans="1:16" x14ac:dyDescent="0.25">
      <c r="A64">
        <v>54</v>
      </c>
      <c r="B64" s="4">
        <f t="shared" si="31"/>
        <v>0</v>
      </c>
      <c r="C64" s="6">
        <f t="shared" si="4"/>
        <v>1</v>
      </c>
      <c r="D64" s="4">
        <f t="shared" si="32"/>
        <v>0</v>
      </c>
      <c r="E64" s="5">
        <f t="shared" si="33"/>
        <v>1</v>
      </c>
      <c r="F64" s="6">
        <f t="shared" si="34"/>
        <v>0</v>
      </c>
      <c r="G64" s="4">
        <f>SUM(B$11:B64)/$A64</f>
        <v>3.7037037037037035E-2</v>
      </c>
      <c r="H64" s="6">
        <f>SUM(C$11:C64)/$A64</f>
        <v>0.96296296296296291</v>
      </c>
      <c r="I64" s="5">
        <f>SUM(D$11:D64)/$A64</f>
        <v>7.407407407407407E-2</v>
      </c>
      <c r="J64" s="5">
        <f>SUM(E$11:E64)/$A64</f>
        <v>0.90740740740740744</v>
      </c>
      <c r="K64" s="6">
        <f>SUM(F$11:F64)/$A64</f>
        <v>1.8518518518518517E-2</v>
      </c>
      <c r="L64" s="4">
        <f t="shared" si="35"/>
        <v>2.1111111111111112</v>
      </c>
      <c r="M64" s="6">
        <f t="shared" si="36"/>
        <v>5.833333333333333</v>
      </c>
      <c r="N64" s="5">
        <f t="shared" si="37"/>
        <v>4.9259259259259256</v>
      </c>
      <c r="O64" s="5">
        <f t="shared" si="38"/>
        <v>5.8518518518518521</v>
      </c>
      <c r="P64" s="6">
        <f t="shared" si="39"/>
        <v>1.1111111111111112</v>
      </c>
    </row>
    <row r="65" spans="1:16" x14ac:dyDescent="0.25">
      <c r="A65">
        <v>55</v>
      </c>
      <c r="B65" s="4">
        <f t="shared" si="31"/>
        <v>0</v>
      </c>
      <c r="C65" s="6">
        <f t="shared" si="4"/>
        <v>1</v>
      </c>
      <c r="D65" s="4">
        <f t="shared" si="32"/>
        <v>0</v>
      </c>
      <c r="E65" s="5">
        <f t="shared" si="33"/>
        <v>1</v>
      </c>
      <c r="F65" s="6">
        <f t="shared" si="34"/>
        <v>0</v>
      </c>
      <c r="G65" s="4">
        <f>SUM(B$11:B65)/$A65</f>
        <v>3.6363636363636362E-2</v>
      </c>
      <c r="H65" s="6">
        <f>SUM(C$11:C65)/$A65</f>
        <v>0.96363636363636362</v>
      </c>
      <c r="I65" s="5">
        <f>SUM(D$11:D65)/$A65</f>
        <v>7.2727272727272724E-2</v>
      </c>
      <c r="J65" s="5">
        <f>SUM(E$11:E65)/$A65</f>
        <v>0.90909090909090906</v>
      </c>
      <c r="K65" s="6">
        <f>SUM(F$11:F65)/$A65</f>
        <v>1.8181818181818181E-2</v>
      </c>
      <c r="L65" s="4">
        <f t="shared" si="35"/>
        <v>2.1090909090909089</v>
      </c>
      <c r="M65" s="6">
        <f t="shared" si="36"/>
        <v>5.836363636363636</v>
      </c>
      <c r="N65" s="5">
        <f t="shared" si="37"/>
        <v>4.9272727272727277</v>
      </c>
      <c r="O65" s="5">
        <f t="shared" si="38"/>
        <v>5.8545454545454536</v>
      </c>
      <c r="P65" s="6">
        <f t="shared" si="39"/>
        <v>1.1090909090909091</v>
      </c>
    </row>
    <row r="66" spans="1:16" x14ac:dyDescent="0.25">
      <c r="A66">
        <v>56</v>
      </c>
      <c r="B66" s="4">
        <f t="shared" si="31"/>
        <v>0</v>
      </c>
      <c r="C66" s="6">
        <f t="shared" si="4"/>
        <v>1</v>
      </c>
      <c r="D66" s="4">
        <f t="shared" si="32"/>
        <v>0</v>
      </c>
      <c r="E66" s="5">
        <f t="shared" si="33"/>
        <v>1</v>
      </c>
      <c r="F66" s="6">
        <f t="shared" si="34"/>
        <v>0</v>
      </c>
      <c r="G66" s="4">
        <f>SUM(B$11:B66)/$A66</f>
        <v>3.5714285714285712E-2</v>
      </c>
      <c r="H66" s="6">
        <f>SUM(C$11:C66)/$A66</f>
        <v>0.9642857142857143</v>
      </c>
      <c r="I66" s="5">
        <f>SUM(D$11:D66)/$A66</f>
        <v>7.1428571428571425E-2</v>
      </c>
      <c r="J66" s="5">
        <f>SUM(E$11:E66)/$A66</f>
        <v>0.9107142857142857</v>
      </c>
      <c r="K66" s="6">
        <f>SUM(F$11:F66)/$A66</f>
        <v>1.7857142857142856E-2</v>
      </c>
      <c r="L66" s="4">
        <f t="shared" si="35"/>
        <v>2.1071428571428572</v>
      </c>
      <c r="M66" s="6">
        <f t="shared" si="36"/>
        <v>5.8392857142857144</v>
      </c>
      <c r="N66" s="5">
        <f t="shared" si="37"/>
        <v>4.9285714285714279</v>
      </c>
      <c r="O66" s="5">
        <f t="shared" si="38"/>
        <v>5.8571428571428568</v>
      </c>
      <c r="P66" s="6">
        <f t="shared" si="39"/>
        <v>1.1071428571428572</v>
      </c>
    </row>
    <row r="67" spans="1:16" x14ac:dyDescent="0.25">
      <c r="A67">
        <v>57</v>
      </c>
      <c r="B67" s="4">
        <f t="shared" si="31"/>
        <v>0</v>
      </c>
      <c r="C67" s="6">
        <f t="shared" si="4"/>
        <v>1</v>
      </c>
      <c r="D67" s="4">
        <f t="shared" si="32"/>
        <v>0</v>
      </c>
      <c r="E67" s="5">
        <f t="shared" si="33"/>
        <v>1</v>
      </c>
      <c r="F67" s="6">
        <f t="shared" si="34"/>
        <v>0</v>
      </c>
      <c r="G67" s="4">
        <f>SUM(B$11:B67)/$A67</f>
        <v>3.5087719298245612E-2</v>
      </c>
      <c r="H67" s="6">
        <f>SUM(C$11:C67)/$A67</f>
        <v>0.96491228070175439</v>
      </c>
      <c r="I67" s="5">
        <f>SUM(D$11:D67)/$A67</f>
        <v>7.0175438596491224E-2</v>
      </c>
      <c r="J67" s="5">
        <f>SUM(E$11:E67)/$A67</f>
        <v>0.91228070175438591</v>
      </c>
      <c r="K67" s="6">
        <f>SUM(F$11:F67)/$A67</f>
        <v>1.7543859649122806E-2</v>
      </c>
      <c r="L67" s="4">
        <f t="shared" si="35"/>
        <v>2.1052631578947372</v>
      </c>
      <c r="M67" s="6">
        <f t="shared" si="36"/>
        <v>5.8421052631578938</v>
      </c>
      <c r="N67" s="5">
        <f t="shared" si="37"/>
        <v>4.9298245614035094</v>
      </c>
      <c r="O67" s="5">
        <f t="shared" si="38"/>
        <v>5.859649122807018</v>
      </c>
      <c r="P67" s="6">
        <f t="shared" si="39"/>
        <v>1.1052631578947367</v>
      </c>
    </row>
    <row r="68" spans="1:16" x14ac:dyDescent="0.25">
      <c r="A68">
        <v>58</v>
      </c>
      <c r="B68" s="4">
        <f t="shared" si="31"/>
        <v>0</v>
      </c>
      <c r="C68" s="6">
        <f t="shared" si="4"/>
        <v>1</v>
      </c>
      <c r="D68" s="4">
        <f t="shared" si="32"/>
        <v>0</v>
      </c>
      <c r="E68" s="5">
        <f t="shared" si="33"/>
        <v>1</v>
      </c>
      <c r="F68" s="6">
        <f t="shared" si="34"/>
        <v>0</v>
      </c>
      <c r="G68" s="4">
        <f>SUM(B$11:B68)/$A68</f>
        <v>3.4482758620689655E-2</v>
      </c>
      <c r="H68" s="6">
        <f>SUM(C$11:C68)/$A68</f>
        <v>0.96551724137931039</v>
      </c>
      <c r="I68" s="5">
        <f>SUM(D$11:D68)/$A68</f>
        <v>6.8965517241379309E-2</v>
      </c>
      <c r="J68" s="5">
        <f>SUM(E$11:E68)/$A68</f>
        <v>0.91379310344827591</v>
      </c>
      <c r="K68" s="6">
        <f>SUM(F$11:F68)/$A68</f>
        <v>1.7241379310344827E-2</v>
      </c>
      <c r="L68" s="4">
        <f t="shared" si="35"/>
        <v>2.1034482758620694</v>
      </c>
      <c r="M68" s="6">
        <f t="shared" si="36"/>
        <v>5.8448275862068977</v>
      </c>
      <c r="N68" s="5">
        <f t="shared" si="37"/>
        <v>4.931034482758621</v>
      </c>
      <c r="O68" s="5">
        <f t="shared" si="38"/>
        <v>5.8620689655172411</v>
      </c>
      <c r="P68" s="6">
        <f t="shared" si="39"/>
        <v>1.103448275862069</v>
      </c>
    </row>
    <row r="69" spans="1:16" x14ac:dyDescent="0.25">
      <c r="A69">
        <v>59</v>
      </c>
      <c r="B69" s="4">
        <f t="shared" si="31"/>
        <v>0</v>
      </c>
      <c r="C69" s="6">
        <f t="shared" si="4"/>
        <v>1</v>
      </c>
      <c r="D69" s="4">
        <f t="shared" si="32"/>
        <v>0</v>
      </c>
      <c r="E69" s="5">
        <f t="shared" si="33"/>
        <v>1</v>
      </c>
      <c r="F69" s="6">
        <f t="shared" si="34"/>
        <v>0</v>
      </c>
      <c r="G69" s="4">
        <f>SUM(B$11:B69)/$A69</f>
        <v>3.3898305084745763E-2</v>
      </c>
      <c r="H69" s="6">
        <f>SUM(C$11:C69)/$A69</f>
        <v>0.96610169491525422</v>
      </c>
      <c r="I69" s="5">
        <f>SUM(D$11:D69)/$A69</f>
        <v>6.7796610169491525E-2</v>
      </c>
      <c r="J69" s="5">
        <f>SUM(E$11:E69)/$A69</f>
        <v>0.9152542372881356</v>
      </c>
      <c r="K69" s="6">
        <f>SUM(F$11:F69)/$A69</f>
        <v>1.6949152542372881E-2</v>
      </c>
      <c r="L69" s="4">
        <f t="shared" si="35"/>
        <v>2.101694915254237</v>
      </c>
      <c r="M69" s="6">
        <f t="shared" si="36"/>
        <v>5.8474576271186436</v>
      </c>
      <c r="N69" s="5">
        <f t="shared" si="37"/>
        <v>4.9322033898305078</v>
      </c>
      <c r="O69" s="5">
        <f t="shared" si="38"/>
        <v>5.8644067796610164</v>
      </c>
      <c r="P69" s="6">
        <f t="shared" si="39"/>
        <v>1.1016949152542372</v>
      </c>
    </row>
    <row r="70" spans="1:16" x14ac:dyDescent="0.25">
      <c r="A70">
        <v>60</v>
      </c>
      <c r="B70" s="4">
        <f t="shared" si="31"/>
        <v>0</v>
      </c>
      <c r="C70" s="6">
        <f t="shared" si="4"/>
        <v>1</v>
      </c>
      <c r="D70" s="4">
        <f t="shared" si="32"/>
        <v>0</v>
      </c>
      <c r="E70" s="5">
        <f t="shared" si="33"/>
        <v>1</v>
      </c>
      <c r="F70" s="6">
        <f t="shared" si="34"/>
        <v>0</v>
      </c>
      <c r="G70" s="4">
        <f>SUM(B$11:B70)/$A70</f>
        <v>3.3333333333333333E-2</v>
      </c>
      <c r="H70" s="6">
        <f>SUM(C$11:C70)/$A70</f>
        <v>0.96666666666666667</v>
      </c>
      <c r="I70" s="5">
        <f>SUM(D$11:D70)/$A70</f>
        <v>6.6666666666666666E-2</v>
      </c>
      <c r="J70" s="5">
        <f>SUM(E$11:E70)/$A70</f>
        <v>0.91666666666666663</v>
      </c>
      <c r="K70" s="6">
        <f>SUM(F$11:F70)/$A70</f>
        <v>1.6666666666666666E-2</v>
      </c>
      <c r="L70" s="4">
        <f t="shared" si="35"/>
        <v>2.1</v>
      </c>
      <c r="M70" s="6">
        <f t="shared" si="36"/>
        <v>5.85</v>
      </c>
      <c r="N70" s="5">
        <f t="shared" si="37"/>
        <v>4.9333333333333327</v>
      </c>
      <c r="O70" s="5">
        <f t="shared" si="38"/>
        <v>5.8666666666666663</v>
      </c>
      <c r="P70" s="6">
        <f t="shared" si="39"/>
        <v>1.1000000000000001</v>
      </c>
    </row>
    <row r="71" spans="1:16" x14ac:dyDescent="0.25">
      <c r="A71">
        <v>61</v>
      </c>
      <c r="B71" s="4">
        <f t="shared" si="31"/>
        <v>0</v>
      </c>
      <c r="C71" s="6">
        <f t="shared" si="4"/>
        <v>1</v>
      </c>
      <c r="D71" s="4">
        <f t="shared" si="32"/>
        <v>0</v>
      </c>
      <c r="E71" s="5">
        <f t="shared" si="33"/>
        <v>1</v>
      </c>
      <c r="F71" s="6">
        <f t="shared" si="34"/>
        <v>0</v>
      </c>
      <c r="G71" s="4">
        <f>SUM(B$11:B71)/$A71</f>
        <v>3.2786885245901641E-2</v>
      </c>
      <c r="H71" s="6">
        <f>SUM(C$11:C71)/$A71</f>
        <v>0.96721311475409832</v>
      </c>
      <c r="I71" s="5">
        <f>SUM(D$11:D71)/$A71</f>
        <v>6.5573770491803282E-2</v>
      </c>
      <c r="J71" s="5">
        <f>SUM(E$11:E71)/$A71</f>
        <v>0.91803278688524592</v>
      </c>
      <c r="K71" s="6">
        <f>SUM(F$11:F71)/$A71</f>
        <v>1.6393442622950821E-2</v>
      </c>
      <c r="L71" s="4">
        <f t="shared" si="35"/>
        <v>2.098360655737705</v>
      </c>
      <c r="M71" s="6">
        <f t="shared" si="36"/>
        <v>5.8524590163934427</v>
      </c>
      <c r="N71" s="5">
        <f t="shared" si="37"/>
        <v>4.9344262295081966</v>
      </c>
      <c r="O71" s="5">
        <f t="shared" si="38"/>
        <v>5.8688524590163933</v>
      </c>
      <c r="P71" s="6">
        <f t="shared" si="39"/>
        <v>1.0983606557377048</v>
      </c>
    </row>
    <row r="72" spans="1:16" x14ac:dyDescent="0.25">
      <c r="A72">
        <v>62</v>
      </c>
      <c r="B72" s="4">
        <f t="shared" si="31"/>
        <v>0</v>
      </c>
      <c r="C72" s="6">
        <f t="shared" si="4"/>
        <v>1</v>
      </c>
      <c r="D72" s="4">
        <f t="shared" si="32"/>
        <v>0</v>
      </c>
      <c r="E72" s="5">
        <f t="shared" si="33"/>
        <v>1</v>
      </c>
      <c r="F72" s="6">
        <f t="shared" si="34"/>
        <v>0</v>
      </c>
      <c r="G72" s="4">
        <f>SUM(B$11:B72)/$A72</f>
        <v>3.2258064516129031E-2</v>
      </c>
      <c r="H72" s="6">
        <f>SUM(C$11:C72)/$A72</f>
        <v>0.967741935483871</v>
      </c>
      <c r="I72" s="5">
        <f>SUM(D$11:D72)/$A72</f>
        <v>6.4516129032258063E-2</v>
      </c>
      <c r="J72" s="5">
        <f>SUM(E$11:E72)/$A72</f>
        <v>0.91935483870967738</v>
      </c>
      <c r="K72" s="6">
        <f>SUM(F$11:F72)/$A72</f>
        <v>1.6129032258064516E-2</v>
      </c>
      <c r="L72" s="4">
        <f t="shared" si="35"/>
        <v>2.096774193548387</v>
      </c>
      <c r="M72" s="6">
        <f t="shared" si="36"/>
        <v>5.854838709677419</v>
      </c>
      <c r="N72" s="5">
        <f t="shared" si="37"/>
        <v>4.935483870967742</v>
      </c>
      <c r="O72" s="5">
        <f t="shared" si="38"/>
        <v>5.870967741935484</v>
      </c>
      <c r="P72" s="6">
        <f t="shared" si="39"/>
        <v>1.096774193548387</v>
      </c>
    </row>
    <row r="73" spans="1:16" x14ac:dyDescent="0.25">
      <c r="A73">
        <v>63</v>
      </c>
      <c r="B73" s="4">
        <f t="shared" si="31"/>
        <v>0</v>
      </c>
      <c r="C73" s="6">
        <f t="shared" si="4"/>
        <v>1</v>
      </c>
      <c r="D73" s="4">
        <f t="shared" si="32"/>
        <v>0</v>
      </c>
      <c r="E73" s="5">
        <f t="shared" si="33"/>
        <v>1</v>
      </c>
      <c r="F73" s="6">
        <f t="shared" si="34"/>
        <v>0</v>
      </c>
      <c r="G73" s="4">
        <f>SUM(B$11:B73)/$A73</f>
        <v>3.1746031746031744E-2</v>
      </c>
      <c r="H73" s="6">
        <f>SUM(C$11:C73)/$A73</f>
        <v>0.96825396825396826</v>
      </c>
      <c r="I73" s="5">
        <f>SUM(D$11:D73)/$A73</f>
        <v>6.3492063492063489E-2</v>
      </c>
      <c r="J73" s="5">
        <f>SUM(E$11:E73)/$A73</f>
        <v>0.92063492063492058</v>
      </c>
      <c r="K73" s="6">
        <f>SUM(F$11:F73)/$A73</f>
        <v>1.5873015873015872E-2</v>
      </c>
      <c r="L73" s="4">
        <f t="shared" si="35"/>
        <v>2.0952380952380949</v>
      </c>
      <c r="M73" s="6">
        <f t="shared" si="36"/>
        <v>5.8571428571428568</v>
      </c>
      <c r="N73" s="5">
        <f t="shared" si="37"/>
        <v>4.9365079365079358</v>
      </c>
      <c r="O73" s="5">
        <f t="shared" si="38"/>
        <v>5.8730158730158726</v>
      </c>
      <c r="P73" s="6">
        <f t="shared" si="39"/>
        <v>1.0952380952380953</v>
      </c>
    </row>
    <row r="74" spans="1:16" x14ac:dyDescent="0.25">
      <c r="A74">
        <v>64</v>
      </c>
      <c r="B74" s="4">
        <f t="shared" si="31"/>
        <v>0</v>
      </c>
      <c r="C74" s="6">
        <f t="shared" si="4"/>
        <v>1</v>
      </c>
      <c r="D74" s="4">
        <f t="shared" si="32"/>
        <v>0</v>
      </c>
      <c r="E74" s="5">
        <f t="shared" si="33"/>
        <v>1</v>
      </c>
      <c r="F74" s="6">
        <f t="shared" si="34"/>
        <v>0</v>
      </c>
      <c r="G74" s="4">
        <f>SUM(B$11:B74)/$A74</f>
        <v>3.125E-2</v>
      </c>
      <c r="H74" s="6">
        <f>SUM(C$11:C74)/$A74</f>
        <v>0.96875</v>
      </c>
      <c r="I74" s="5">
        <f>SUM(D$11:D74)/$A74</f>
        <v>6.25E-2</v>
      </c>
      <c r="J74" s="5">
        <f>SUM(E$11:E74)/$A74</f>
        <v>0.921875</v>
      </c>
      <c r="K74" s="6">
        <f>SUM(F$11:F74)/$A74</f>
        <v>1.5625E-2</v>
      </c>
      <c r="L74" s="4">
        <f t="shared" si="35"/>
        <v>2.09375</v>
      </c>
      <c r="M74" s="6">
        <f t="shared" si="36"/>
        <v>5.859375</v>
      </c>
      <c r="N74" s="5">
        <f t="shared" si="37"/>
        <v>4.9375</v>
      </c>
      <c r="O74" s="5">
        <f t="shared" si="38"/>
        <v>5.875</v>
      </c>
      <c r="P74" s="6">
        <f t="shared" si="39"/>
        <v>1.09375</v>
      </c>
    </row>
    <row r="75" spans="1:16" x14ac:dyDescent="0.25">
      <c r="A75">
        <v>65</v>
      </c>
      <c r="B75" s="4">
        <f t="shared" si="31"/>
        <v>0</v>
      </c>
      <c r="C75" s="6">
        <f t="shared" si="4"/>
        <v>1</v>
      </c>
      <c r="D75" s="4">
        <f t="shared" si="32"/>
        <v>0</v>
      </c>
      <c r="E75" s="5">
        <f t="shared" si="33"/>
        <v>1</v>
      </c>
      <c r="F75" s="6">
        <f t="shared" si="34"/>
        <v>0</v>
      </c>
      <c r="G75" s="4">
        <f>SUM(B$11:B75)/$A75</f>
        <v>3.0769230769230771E-2</v>
      </c>
      <c r="H75" s="6">
        <f>SUM(C$11:C75)/$A75</f>
        <v>0.96923076923076923</v>
      </c>
      <c r="I75" s="5">
        <f>SUM(D$11:D75)/$A75</f>
        <v>6.1538461538461542E-2</v>
      </c>
      <c r="J75" s="5">
        <f>SUM(E$11:E75)/$A75</f>
        <v>0.92307692307692313</v>
      </c>
      <c r="K75" s="6">
        <f>SUM(F$11:F75)/$A75</f>
        <v>1.5384615384615385E-2</v>
      </c>
      <c r="L75" s="4">
        <f t="shared" si="35"/>
        <v>2.092307692307692</v>
      </c>
      <c r="M75" s="6">
        <f t="shared" si="36"/>
        <v>5.8615384615384611</v>
      </c>
      <c r="N75" s="5">
        <f t="shared" si="37"/>
        <v>4.9384615384615378</v>
      </c>
      <c r="O75" s="5">
        <f t="shared" si="38"/>
        <v>5.8769230769230765</v>
      </c>
      <c r="P75" s="6">
        <f t="shared" si="39"/>
        <v>1.0923076923076924</v>
      </c>
    </row>
    <row r="76" spans="1:16" x14ac:dyDescent="0.25">
      <c r="A76">
        <v>66</v>
      </c>
      <c r="B76" s="4">
        <f t="shared" si="31"/>
        <v>0</v>
      </c>
      <c r="C76" s="6">
        <f t="shared" si="4"/>
        <v>1</v>
      </c>
      <c r="D76" s="4">
        <f t="shared" si="32"/>
        <v>0</v>
      </c>
      <c r="E76" s="5">
        <f t="shared" si="33"/>
        <v>1</v>
      </c>
      <c r="F76" s="6">
        <f t="shared" si="34"/>
        <v>0</v>
      </c>
      <c r="G76" s="4">
        <f>SUM(B$11:B76)/$A76</f>
        <v>3.0303030303030304E-2</v>
      </c>
      <c r="H76" s="6">
        <f>SUM(C$11:C76)/$A76</f>
        <v>0.96969696969696972</v>
      </c>
      <c r="I76" s="5">
        <f>SUM(D$11:D76)/$A76</f>
        <v>6.0606060606060608E-2</v>
      </c>
      <c r="J76" s="5">
        <f>SUM(E$11:E76)/$A76</f>
        <v>0.9242424242424242</v>
      </c>
      <c r="K76" s="6">
        <f>SUM(F$11:F76)/$A76</f>
        <v>1.5151515151515152E-2</v>
      </c>
      <c r="L76" s="4">
        <f t="shared" si="35"/>
        <v>2.0909090909090908</v>
      </c>
      <c r="M76" s="6">
        <f t="shared" si="36"/>
        <v>5.8636363636363633</v>
      </c>
      <c r="N76" s="5">
        <f t="shared" si="37"/>
        <v>4.9393939393939394</v>
      </c>
      <c r="O76" s="5">
        <f t="shared" si="38"/>
        <v>5.8787878787878789</v>
      </c>
      <c r="P76" s="6">
        <f t="shared" si="39"/>
        <v>1.0909090909090908</v>
      </c>
    </row>
    <row r="77" spans="1:16" x14ac:dyDescent="0.25">
      <c r="A77">
        <v>67</v>
      </c>
      <c r="B77" s="4">
        <f t="shared" si="31"/>
        <v>0</v>
      </c>
      <c r="C77" s="6">
        <f t="shared" ref="C77:C82" si="40">1-B77</f>
        <v>1</v>
      </c>
      <c r="D77" s="4">
        <f t="shared" si="32"/>
        <v>0</v>
      </c>
      <c r="E77" s="5">
        <f t="shared" si="33"/>
        <v>1</v>
      </c>
      <c r="F77" s="6">
        <f t="shared" si="34"/>
        <v>0</v>
      </c>
      <c r="G77" s="4">
        <f>SUM(B$11:B77)/$A77</f>
        <v>2.9850746268656716E-2</v>
      </c>
      <c r="H77" s="6">
        <f>SUM(C$11:C77)/$A77</f>
        <v>0.97014925373134331</v>
      </c>
      <c r="I77" s="5">
        <f>SUM(D$11:D77)/$A77</f>
        <v>5.9701492537313432E-2</v>
      </c>
      <c r="J77" s="5">
        <f>SUM(E$11:E77)/$A77</f>
        <v>0.92537313432835822</v>
      </c>
      <c r="K77" s="6">
        <f>SUM(F$11:F77)/$A77</f>
        <v>1.4925373134328358E-2</v>
      </c>
      <c r="L77" s="4">
        <f t="shared" si="35"/>
        <v>2.0895522388059704</v>
      </c>
      <c r="M77" s="6">
        <f t="shared" si="36"/>
        <v>5.8656716417910451</v>
      </c>
      <c r="N77" s="5">
        <f t="shared" si="37"/>
        <v>4.9402985074626864</v>
      </c>
      <c r="O77" s="5">
        <f t="shared" si="38"/>
        <v>5.8805970149253737</v>
      </c>
      <c r="P77" s="6">
        <f t="shared" si="39"/>
        <v>1.0895522388059702</v>
      </c>
    </row>
    <row r="78" spans="1:16" x14ac:dyDescent="0.25">
      <c r="A78">
        <v>68</v>
      </c>
      <c r="B78" s="4">
        <f t="shared" si="31"/>
        <v>0</v>
      </c>
      <c r="C78" s="6">
        <f t="shared" si="40"/>
        <v>1</v>
      </c>
      <c r="D78" s="4">
        <f t="shared" si="32"/>
        <v>0</v>
      </c>
      <c r="E78" s="5">
        <f t="shared" si="33"/>
        <v>1</v>
      </c>
      <c r="F78" s="6">
        <f t="shared" si="34"/>
        <v>0</v>
      </c>
      <c r="G78" s="4">
        <f>SUM(B$11:B78)/$A78</f>
        <v>2.9411764705882353E-2</v>
      </c>
      <c r="H78" s="6">
        <f>SUM(C$11:C78)/$A78</f>
        <v>0.97058823529411764</v>
      </c>
      <c r="I78" s="5">
        <f>SUM(D$11:D78)/$A78</f>
        <v>5.8823529411764705E-2</v>
      </c>
      <c r="J78" s="5">
        <f>SUM(E$11:E78)/$A78</f>
        <v>0.92647058823529416</v>
      </c>
      <c r="K78" s="6">
        <f>SUM(F$11:F78)/$A78</f>
        <v>1.4705882352941176E-2</v>
      </c>
      <c r="L78" s="4">
        <f t="shared" si="35"/>
        <v>2.0882352941176467</v>
      </c>
      <c r="M78" s="6">
        <f t="shared" si="36"/>
        <v>5.867647058823529</v>
      </c>
      <c r="N78" s="5">
        <f t="shared" si="37"/>
        <v>4.9411764705882346</v>
      </c>
      <c r="O78" s="5">
        <f t="shared" si="38"/>
        <v>5.8823529411764701</v>
      </c>
      <c r="P78" s="6">
        <f t="shared" si="39"/>
        <v>1.088235294117647</v>
      </c>
    </row>
    <row r="79" spans="1:16" x14ac:dyDescent="0.25">
      <c r="A79">
        <v>69</v>
      </c>
      <c r="B79" s="4">
        <f t="shared" si="31"/>
        <v>0</v>
      </c>
      <c r="C79" s="6">
        <f t="shared" si="40"/>
        <v>1</v>
      </c>
      <c r="D79" s="4">
        <f t="shared" si="32"/>
        <v>0</v>
      </c>
      <c r="E79" s="5">
        <f t="shared" si="33"/>
        <v>1</v>
      </c>
      <c r="F79" s="6">
        <f t="shared" si="34"/>
        <v>0</v>
      </c>
      <c r="G79" s="4">
        <f>SUM(B$11:B79)/$A79</f>
        <v>2.8985507246376812E-2</v>
      </c>
      <c r="H79" s="6">
        <f>SUM(C$11:C79)/$A79</f>
        <v>0.97101449275362317</v>
      </c>
      <c r="I79" s="5">
        <f>SUM(D$11:D79)/$A79</f>
        <v>5.7971014492753624E-2</v>
      </c>
      <c r="J79" s="5">
        <f>SUM(E$11:E79)/$A79</f>
        <v>0.92753623188405798</v>
      </c>
      <c r="K79" s="6">
        <f>SUM(F$11:F79)/$A79</f>
        <v>1.4492753623188406E-2</v>
      </c>
      <c r="L79" s="4">
        <f t="shared" si="35"/>
        <v>2.0869565217391304</v>
      </c>
      <c r="M79" s="6">
        <f t="shared" si="36"/>
        <v>5.8695652173913047</v>
      </c>
      <c r="N79" s="5">
        <f t="shared" si="37"/>
        <v>4.942028985507247</v>
      </c>
      <c r="O79" s="5">
        <f t="shared" si="38"/>
        <v>5.8840579710144931</v>
      </c>
      <c r="P79" s="6">
        <f t="shared" si="39"/>
        <v>1.0869565217391304</v>
      </c>
    </row>
    <row r="80" spans="1:16" x14ac:dyDescent="0.25">
      <c r="A80">
        <v>70</v>
      </c>
      <c r="B80" s="4">
        <f t="shared" si="31"/>
        <v>0</v>
      </c>
      <c r="C80" s="6">
        <f t="shared" si="40"/>
        <v>1</v>
      </c>
      <c r="D80" s="4">
        <f t="shared" si="32"/>
        <v>0</v>
      </c>
      <c r="E80" s="5">
        <f t="shared" si="33"/>
        <v>1</v>
      </c>
      <c r="F80" s="6">
        <f t="shared" si="34"/>
        <v>0</v>
      </c>
      <c r="G80" s="4">
        <f>SUM(B$11:B80)/$A80</f>
        <v>2.8571428571428571E-2</v>
      </c>
      <c r="H80" s="6">
        <f>SUM(C$11:C80)/$A80</f>
        <v>0.97142857142857142</v>
      </c>
      <c r="I80" s="5">
        <f>SUM(D$11:D80)/$A80</f>
        <v>5.7142857142857141E-2</v>
      </c>
      <c r="J80" s="5">
        <f>SUM(E$11:E80)/$A80</f>
        <v>0.9285714285714286</v>
      </c>
      <c r="K80" s="6">
        <f>SUM(F$11:F80)/$A80</f>
        <v>1.4285714285714285E-2</v>
      </c>
      <c r="L80" s="4">
        <f t="shared" si="35"/>
        <v>2.0857142857142854</v>
      </c>
      <c r="M80" s="6">
        <f t="shared" si="36"/>
        <v>5.871428571428571</v>
      </c>
      <c r="N80" s="5">
        <f t="shared" si="37"/>
        <v>4.9428571428571422</v>
      </c>
      <c r="O80" s="5">
        <f t="shared" si="38"/>
        <v>5.8857142857142852</v>
      </c>
      <c r="P80" s="6">
        <f t="shared" si="39"/>
        <v>1.0857142857142856</v>
      </c>
    </row>
    <row r="81" spans="1:16" x14ac:dyDescent="0.25">
      <c r="A81">
        <v>71</v>
      </c>
      <c r="B81" s="4">
        <f t="shared" si="31"/>
        <v>0</v>
      </c>
      <c r="C81" s="6">
        <f t="shared" si="40"/>
        <v>1</v>
      </c>
      <c r="D81" s="4">
        <f t="shared" si="32"/>
        <v>0</v>
      </c>
      <c r="E81" s="5">
        <f t="shared" si="33"/>
        <v>1</v>
      </c>
      <c r="F81" s="6">
        <f t="shared" si="34"/>
        <v>0</v>
      </c>
      <c r="G81" s="4">
        <f>SUM(B$11:B81)/$A81</f>
        <v>2.8169014084507043E-2</v>
      </c>
      <c r="H81" s="6">
        <f>SUM(C$11:C81)/$A81</f>
        <v>0.971830985915493</v>
      </c>
      <c r="I81" s="5">
        <f>SUM(D$11:D81)/$A81</f>
        <v>5.6338028169014086E-2</v>
      </c>
      <c r="J81" s="5">
        <f>SUM(E$11:E81)/$A81</f>
        <v>0.92957746478873238</v>
      </c>
      <c r="K81" s="6">
        <f>SUM(F$11:F81)/$A81</f>
        <v>1.4084507042253521E-2</v>
      </c>
      <c r="L81" s="4">
        <f t="shared" si="35"/>
        <v>2.084507042253521</v>
      </c>
      <c r="M81" s="6">
        <f t="shared" si="36"/>
        <v>5.873239436619718</v>
      </c>
      <c r="N81" s="5">
        <f t="shared" si="37"/>
        <v>4.943661971830986</v>
      </c>
      <c r="O81" s="5">
        <f t="shared" si="38"/>
        <v>5.887323943661972</v>
      </c>
      <c r="P81" s="6">
        <f t="shared" si="39"/>
        <v>1.0845070422535212</v>
      </c>
    </row>
    <row r="82" spans="1:16" x14ac:dyDescent="0.25">
      <c r="A82">
        <v>72</v>
      </c>
      <c r="B82" s="7">
        <f t="shared" si="31"/>
        <v>0</v>
      </c>
      <c r="C82" s="9">
        <f t="shared" si="40"/>
        <v>1</v>
      </c>
      <c r="D82" s="7">
        <f t="shared" si="32"/>
        <v>0</v>
      </c>
      <c r="E82" s="8">
        <f t="shared" si="33"/>
        <v>1</v>
      </c>
      <c r="F82" s="9">
        <f t="shared" si="34"/>
        <v>0</v>
      </c>
      <c r="G82" s="7">
        <f>SUM(B$11:B82)/$A82</f>
        <v>2.7777777777777776E-2</v>
      </c>
      <c r="H82" s="9">
        <f>SUM(C$11:C82)/$A82</f>
        <v>0.97222222222222221</v>
      </c>
      <c r="I82" s="8">
        <f>SUM(D$11:D82)/$A82</f>
        <v>5.5555555555555552E-2</v>
      </c>
      <c r="J82" s="8">
        <f>SUM(E$11:E82)/$A82</f>
        <v>0.93055555555555558</v>
      </c>
      <c r="K82" s="9">
        <f>SUM(F$11:F82)/$A82</f>
        <v>1.3888888888888888E-2</v>
      </c>
      <c r="L82" s="7">
        <f t="shared" si="35"/>
        <v>2.083333333333333</v>
      </c>
      <c r="M82" s="9">
        <f t="shared" si="36"/>
        <v>5.8750000000000009</v>
      </c>
      <c r="N82" s="8">
        <f t="shared" si="37"/>
        <v>4.9444444444444438</v>
      </c>
      <c r="O82" s="8">
        <f t="shared" si="38"/>
        <v>5.8888888888888884</v>
      </c>
      <c r="P82" s="9">
        <f t="shared" si="39"/>
        <v>1.0833333333333333</v>
      </c>
    </row>
  </sheetData>
  <mergeCells count="13">
    <mergeCell ref="B8:F8"/>
    <mergeCell ref="D9:F9"/>
    <mergeCell ref="B9:C9"/>
    <mergeCell ref="A1:P1"/>
    <mergeCell ref="A2:P2"/>
    <mergeCell ref="A3:P3"/>
    <mergeCell ref="A4:P4"/>
    <mergeCell ref="N9:P9"/>
    <mergeCell ref="L9:M9"/>
    <mergeCell ref="L8:P8"/>
    <mergeCell ref="G8:K8"/>
    <mergeCell ref="G9:H9"/>
    <mergeCell ref="I9:K9"/>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Nekooperace</vt:lpstr>
      <vt:lpstr>Kooperace</vt:lpstr>
      <vt:lpstr>Fiktivni hra</vt:lpstr>
    </vt:vector>
  </TitlesOfParts>
  <Company>VSE</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ucebna</dc:creator>
  <cp:lastModifiedBy>raroh</cp:lastModifiedBy>
  <dcterms:created xsi:type="dcterms:W3CDTF">2011-10-21T13:06:39Z</dcterms:created>
  <dcterms:modified xsi:type="dcterms:W3CDTF">2015-10-14T20:30:12Z</dcterms:modified>
</cp:coreProperties>
</file>